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521" windowWidth="19155" windowHeight="8430" activeTab="0"/>
  </bookViews>
  <sheets>
    <sheet name="Overall" sheetId="1" r:id="rId1"/>
    <sheet name="SMF" sheetId="2" r:id="rId2"/>
    <sheet name="STF" sheetId="3" r:id="rId3"/>
    <sheet name="SWF" sheetId="4" r:id="rId4"/>
    <sheet name="HSF" sheetId="5" r:id="rId5"/>
    <sheet name="HZF" sheetId="6" r:id="rId6"/>
    <sheet name="HDF" sheetId="7" r:id="rId7"/>
    <sheet name="HHF" sheetId="8" r:id="rId8"/>
    <sheet name="accessories" sheetId="9" r:id="rId9"/>
  </sheets>
  <definedNames>
    <definedName name="sum">'SMF'!#REF!</definedName>
  </definedNames>
  <calcPr fullCalcOnLoad="1"/>
</workbook>
</file>

<file path=xl/sharedStrings.xml><?xml version="1.0" encoding="utf-8"?>
<sst xmlns="http://schemas.openxmlformats.org/spreadsheetml/2006/main" count="212" uniqueCount="95">
  <si>
    <t>Price</t>
  </si>
  <si>
    <t>Description</t>
  </si>
  <si>
    <t>Amount (FOB)</t>
  </si>
  <si>
    <t xml:space="preserve">To Port: </t>
  </si>
  <si>
    <t>Address:</t>
  </si>
  <si>
    <t>Quantity</t>
  </si>
  <si>
    <r>
      <t>INV NO</t>
    </r>
    <r>
      <rPr>
        <sz val="11"/>
        <rFont val="黑体"/>
        <family val="0"/>
      </rPr>
      <t>：</t>
    </r>
  </si>
  <si>
    <r>
      <t>TEL</t>
    </r>
    <r>
      <rPr>
        <sz val="10"/>
        <rFont val="黑体"/>
        <family val="0"/>
      </rPr>
      <t>：</t>
    </r>
  </si>
  <si>
    <t>Fax:</t>
  </si>
  <si>
    <t>ITEM</t>
  </si>
  <si>
    <t>Weight</t>
  </si>
  <si>
    <r>
      <t>S</t>
    </r>
    <r>
      <rPr>
        <sz val="10"/>
        <rFont val="Arial"/>
        <family val="2"/>
      </rPr>
      <t>tretcher bars H:16mm W:30mm</t>
    </r>
  </si>
  <si>
    <r>
      <t>S</t>
    </r>
    <r>
      <rPr>
        <sz val="10"/>
        <rFont val="Arial"/>
        <family val="2"/>
      </rPr>
      <t>tretcher bars H:18mm W:40mm</t>
    </r>
  </si>
  <si>
    <r>
      <t>S</t>
    </r>
    <r>
      <rPr>
        <sz val="10"/>
        <rFont val="Arial"/>
        <family val="2"/>
      </rPr>
      <t>tretcher bars H:20mm W:60mm</t>
    </r>
  </si>
  <si>
    <r>
      <t>S</t>
    </r>
    <r>
      <rPr>
        <sz val="10"/>
        <rFont val="Arial"/>
        <family val="2"/>
      </rPr>
      <t>tretcher bars H:30mm W:30mm</t>
    </r>
  </si>
  <si>
    <r>
      <t>S</t>
    </r>
    <r>
      <rPr>
        <sz val="10"/>
        <rFont val="Arial"/>
        <family val="2"/>
      </rPr>
      <t>tretcher bars H:38mm W:35mm</t>
    </r>
  </si>
  <si>
    <r>
      <t>S</t>
    </r>
    <r>
      <rPr>
        <sz val="10"/>
        <rFont val="Arial"/>
        <family val="2"/>
      </rPr>
      <t>tretcher bars H:50mm W:38mm</t>
    </r>
  </si>
  <si>
    <t>SMF</t>
  </si>
  <si>
    <t>STF</t>
  </si>
  <si>
    <t>SWF</t>
  </si>
  <si>
    <t>HSF</t>
  </si>
  <si>
    <t>HZF</t>
  </si>
  <si>
    <t>HDF</t>
  </si>
  <si>
    <t>HHF</t>
  </si>
  <si>
    <t>CM</t>
  </si>
  <si>
    <t>choose the size in INCH or in CM</t>
  </si>
  <si>
    <t>yes</t>
  </si>
  <si>
    <t>Quantity</t>
  </si>
  <si>
    <t>Size</t>
  </si>
  <si>
    <t>INCH</t>
  </si>
  <si>
    <t>Subtotal</t>
  </si>
  <si>
    <t>all total</t>
  </si>
  <si>
    <t>Volume (M3)</t>
  </si>
  <si>
    <t>Vol./Box</t>
  </si>
  <si>
    <t>Weight/Box</t>
  </si>
  <si>
    <t>comment for any special request</t>
  </si>
  <si>
    <t>Cross Bars(35 pcs/box)</t>
  </si>
  <si>
    <t>Cross Bars(60 pcs/box)</t>
  </si>
  <si>
    <t>Cross Bars(35 pcs/box)</t>
  </si>
  <si>
    <t>Corner wedges key</t>
  </si>
  <si>
    <t>Price</t>
  </si>
  <si>
    <t>total</t>
  </si>
  <si>
    <r>
      <t>A</t>
    </r>
    <r>
      <rPr>
        <sz val="10"/>
        <rFont val="Arial"/>
        <family val="2"/>
      </rPr>
      <t>LL the total</t>
    </r>
  </si>
  <si>
    <t>Quantity</t>
  </si>
  <si>
    <t>carton</t>
  </si>
  <si>
    <t>Carton</t>
  </si>
  <si>
    <r>
      <t>You</t>
    </r>
    <r>
      <rPr>
        <sz val="10"/>
        <rFont val="Arial"/>
        <family val="2"/>
      </rPr>
      <t xml:space="preserve"> just</t>
    </r>
    <r>
      <rPr>
        <sz val="10"/>
        <rFont val="Arial"/>
        <family val="2"/>
      </rPr>
      <t xml:space="preserve"> need to pay </t>
    </r>
    <r>
      <rPr>
        <sz val="10"/>
        <rFont val="Arial"/>
        <family val="2"/>
      </rPr>
      <t xml:space="preserve">the </t>
    </r>
    <r>
      <rPr>
        <sz val="10"/>
        <rFont val="Arial"/>
        <family val="2"/>
      </rPr>
      <t>sum:</t>
    </r>
  </si>
  <si>
    <t>Description</t>
  </si>
  <si>
    <t>Order form</t>
  </si>
  <si>
    <t>Buyer:</t>
  </si>
  <si>
    <t>Email:</t>
  </si>
  <si>
    <t>Attn:</t>
  </si>
  <si>
    <r>
      <t xml:space="preserve">SMF </t>
    </r>
    <r>
      <rPr>
        <sz val="10"/>
        <rFont val="宋体"/>
        <family val="0"/>
      </rPr>
      <t>（</t>
    </r>
    <r>
      <rPr>
        <sz val="10"/>
        <rFont val="Arial"/>
        <family val="2"/>
      </rPr>
      <t>H:16mm x W: 30mm</t>
    </r>
    <r>
      <rPr>
        <sz val="10"/>
        <rFont val="宋体"/>
        <family val="0"/>
      </rPr>
      <t>）</t>
    </r>
  </si>
  <si>
    <t>Volume (M3)</t>
  </si>
  <si>
    <t>Weight (KG)</t>
  </si>
  <si>
    <r>
      <t>Cross Bars(</t>
    </r>
    <r>
      <rPr>
        <sz val="10"/>
        <rFont val="Arial"/>
        <family val="2"/>
      </rPr>
      <t>8</t>
    </r>
    <r>
      <rPr>
        <sz val="10"/>
        <rFont val="Arial"/>
        <family val="2"/>
      </rPr>
      <t>0 pcs/box)</t>
    </r>
  </si>
  <si>
    <t>PP01</t>
  </si>
  <si>
    <t>PP02</t>
  </si>
  <si>
    <t>Email: oilpainting123@gmail.com    kevinhuang@vip.163.com</t>
  </si>
  <si>
    <t>Date: 2009</t>
  </si>
  <si>
    <t>PP01</t>
  </si>
  <si>
    <t>PP02</t>
  </si>
  <si>
    <r>
      <t>S</t>
    </r>
    <r>
      <rPr>
        <sz val="10"/>
        <rFont val="Arial"/>
        <family val="2"/>
      </rPr>
      <t>tretcher bars H:38mm W:50mm</t>
    </r>
  </si>
  <si>
    <t>FROM:Xiamen</t>
  </si>
  <si>
    <t>Please full your information here</t>
  </si>
  <si>
    <t xml:space="preserve">You will get the discount </t>
  </si>
  <si>
    <t xml:space="preserve">The cost of ship will be make out when we get this order form </t>
  </si>
  <si>
    <r>
      <t>7</t>
    </r>
    <r>
      <rPr>
        <sz val="10"/>
        <rFont val="Arial"/>
        <family val="2"/>
      </rPr>
      <t>0pcs/box</t>
    </r>
  </si>
  <si>
    <t>Qty(STF-C)</t>
  </si>
  <si>
    <t>Qty(STF-A)</t>
  </si>
  <si>
    <t>Qty(STF-B)</t>
  </si>
  <si>
    <t>Volume(M3)</t>
  </si>
  <si>
    <t>no</t>
  </si>
  <si>
    <t>all total</t>
  </si>
  <si>
    <t>50 pcs/box</t>
  </si>
  <si>
    <r>
      <t xml:space="preserve">STF </t>
    </r>
    <r>
      <rPr>
        <sz val="10"/>
        <rFont val="宋体"/>
        <family val="0"/>
      </rPr>
      <t>（</t>
    </r>
    <r>
      <rPr>
        <sz val="10"/>
        <rFont val="Arial"/>
        <family val="2"/>
      </rPr>
      <t>H:18mm x W: 40mm</t>
    </r>
    <r>
      <rPr>
        <sz val="10"/>
        <rFont val="宋体"/>
        <family val="0"/>
      </rPr>
      <t>）</t>
    </r>
  </si>
  <si>
    <t>no</t>
  </si>
  <si>
    <t>no</t>
  </si>
  <si>
    <r>
      <t xml:space="preserve">SWF </t>
    </r>
    <r>
      <rPr>
        <sz val="10"/>
        <rFont val="宋体"/>
        <family val="0"/>
      </rPr>
      <t>（</t>
    </r>
    <r>
      <rPr>
        <sz val="10"/>
        <rFont val="Arial"/>
        <family val="2"/>
      </rPr>
      <t>H:20mm x W: 60mm</t>
    </r>
    <r>
      <rPr>
        <sz val="10"/>
        <rFont val="宋体"/>
        <family val="0"/>
      </rPr>
      <t>）</t>
    </r>
  </si>
  <si>
    <t>30pcs/box</t>
  </si>
  <si>
    <t>no</t>
  </si>
  <si>
    <t>40pcs/box</t>
  </si>
  <si>
    <r>
      <t xml:space="preserve">HSF </t>
    </r>
    <r>
      <rPr>
        <sz val="10"/>
        <rFont val="宋体"/>
        <family val="0"/>
      </rPr>
      <t>（</t>
    </r>
    <r>
      <rPr>
        <sz val="10"/>
        <rFont val="Arial"/>
        <family val="2"/>
      </rPr>
      <t>H:30mm x W: 30mm</t>
    </r>
    <r>
      <rPr>
        <sz val="10"/>
        <rFont val="宋体"/>
        <family val="0"/>
      </rPr>
      <t>）</t>
    </r>
  </si>
  <si>
    <r>
      <t xml:space="preserve">HZF </t>
    </r>
    <r>
      <rPr>
        <sz val="10"/>
        <rFont val="宋体"/>
        <family val="0"/>
      </rPr>
      <t>（</t>
    </r>
    <r>
      <rPr>
        <sz val="10"/>
        <rFont val="Arial"/>
        <family val="2"/>
      </rPr>
      <t>H:38mm x W: 35mm</t>
    </r>
    <r>
      <rPr>
        <sz val="10"/>
        <rFont val="宋体"/>
        <family val="0"/>
      </rPr>
      <t>）</t>
    </r>
  </si>
  <si>
    <t>20 pcs/box</t>
  </si>
  <si>
    <t>Qty(STF-C)</t>
  </si>
  <si>
    <t>Qty(STF-A)</t>
  </si>
  <si>
    <t>Qty(STF-B)</t>
  </si>
  <si>
    <r>
      <t xml:space="preserve">HDF </t>
    </r>
    <r>
      <rPr>
        <sz val="10"/>
        <rFont val="宋体"/>
        <family val="0"/>
      </rPr>
      <t>（</t>
    </r>
    <r>
      <rPr>
        <sz val="10"/>
        <rFont val="Arial"/>
        <family val="2"/>
      </rPr>
      <t>H:38mm x W: 50mm</t>
    </r>
    <r>
      <rPr>
        <sz val="10"/>
        <rFont val="宋体"/>
        <family val="0"/>
      </rPr>
      <t>）</t>
    </r>
  </si>
  <si>
    <r>
      <t xml:space="preserve">HHF </t>
    </r>
    <r>
      <rPr>
        <sz val="10"/>
        <rFont val="宋体"/>
        <family val="0"/>
      </rPr>
      <t>（</t>
    </r>
    <r>
      <rPr>
        <sz val="10"/>
        <rFont val="Arial"/>
        <family val="2"/>
      </rPr>
      <t>H:50mm x W: 38mm</t>
    </r>
    <r>
      <rPr>
        <sz val="10"/>
        <rFont val="宋体"/>
        <family val="0"/>
      </rPr>
      <t>）</t>
    </r>
  </si>
  <si>
    <t>Xiamen RuoYa Arts And Crafts Co., Ltd.</t>
  </si>
  <si>
    <t>www.OilPaintingOnline.com</t>
  </si>
  <si>
    <t>Order Form</t>
  </si>
  <si>
    <t>TEL,FAX: 0086-592-5584655</t>
  </si>
  <si>
    <t>***Do not fill in this this order form, it will be AutoFill. Please knock on the Itme style on the left or the worksheet at bottom,choose the style what you went to order, and you just fill the quantity that you want to you, ignore other products that you do not want. When you your order over the $10000, you will get the discount to our best dealer price, . if your order less then $1000, you will be ask 20% increase in price.</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</si>
</sst>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US$&quot;#,##0.00;\-&quot;US$&quot;#,##0.00"/>
    <numFmt numFmtId="191" formatCode="&quot;￥&quot;#,##0.00_);[Red]\(&quot;￥&quot;#,##0.00\)"/>
    <numFmt numFmtId="192" formatCode="_-&quot;US$&quot;* #,##0.00_ ;_-&quot;US$&quot;* \-#,##0.00\ ;_-&quot;US$&quot;* &quot;-&quot;??_ ;_-@_ "/>
    <numFmt numFmtId="193" formatCode="0_ "/>
    <numFmt numFmtId="194" formatCode="_-&quot;US$&quot;* #,##0.000_ ;_-&quot;US$&quot;* \-#,##0.000\ ;_-&quot;US$&quot;* &quot;-&quot;???_ ;_-@_ "/>
    <numFmt numFmtId="195" formatCode="0.000_ "/>
    <numFmt numFmtId="196" formatCode="0.0000_ "/>
    <numFmt numFmtId="197" formatCode="0.0_);[Red]\(0.0\)"/>
    <numFmt numFmtId="198" formatCode="&quot;US$&quot;#,##0.00_);[Red]\(&quot;US$&quot;#,##0.00\)"/>
    <numFmt numFmtId="199" formatCode="#,##0.0_ "/>
    <numFmt numFmtId="200" formatCode="_(* #,##0.000_);_(* \(#,##0.000\);_(* &quot;-&quot;???_);_(@_)"/>
    <numFmt numFmtId="201" formatCode="0.000000000"/>
    <numFmt numFmtId="202" formatCode="&quot;$&quot;#,##0.0000"/>
    <numFmt numFmtId="203" formatCode="&quot;$&quot;#,##0.00"/>
    <numFmt numFmtId="204" formatCode="#,##0.0000"/>
    <numFmt numFmtId="205" formatCode="&quot;Yes&quot;;&quot;Yes&quot;;&quot;No&quot;"/>
    <numFmt numFmtId="206" formatCode="&quot;True&quot;;&quot;True&quot;;&quot;False&quot;"/>
    <numFmt numFmtId="207" formatCode="&quot;On&quot;;&quot;On&quot;;&quot;Off&quot;"/>
    <numFmt numFmtId="208" formatCode="[$€-2]\ #,##0.00_);[Red]\([$€-2]\ #,##0.00\)"/>
    <numFmt numFmtId="209" formatCode="0.00_);[Red]\(0.00\)"/>
    <numFmt numFmtId="210" formatCode="_ &quot;￥&quot;* #,##0.0_ ;_ &quot;￥&quot;* \-#,##0.0_ ;_ &quot;￥&quot;* &quot;-&quot;??_ ;_ @_ "/>
    <numFmt numFmtId="211" formatCode="_ &quot;￥&quot;* #,##0.000_ ;_ &quot;￥&quot;* \-#,##0.000_ ;_ &quot;￥&quot;* &quot;-&quot;??_ ;_ @_ "/>
    <numFmt numFmtId="212" formatCode="_ &quot;￥&quot;* #,##0.0000_ ;_ &quot;￥&quot;* \-#,##0.0000_ ;_ &quot;￥&quot;* &quot;-&quot;??_ ;_ @_ "/>
    <numFmt numFmtId="213" formatCode="_ &quot;￥&quot;* #,##0.00000_ ;_ &quot;￥&quot;* \-#,##0.00000_ ;_ &quot;￥&quot;* &quot;-&quot;??_ ;_ @_ "/>
    <numFmt numFmtId="214" formatCode="_ * #,##0.0000_ ;_ * \-#,##0.0000_ ;_ * &quot;-&quot;????_ ;_ @_ "/>
    <numFmt numFmtId="215" formatCode="&quot;$&quot;#,##0.000"/>
    <numFmt numFmtId="216" formatCode="&quot;$&quot;#,##0.00000"/>
    <numFmt numFmtId="217" formatCode="\$#,##0.000_);[Red]\(\$#,##0.000\)"/>
    <numFmt numFmtId="218" formatCode="_ * #,##0.0_ ;_ * \-#,##0.0_ ;_ * &quot;-&quot;_ ;_ @_ "/>
    <numFmt numFmtId="219" formatCode="_ * #,##0.00_ ;_ * \-#,##0.00_ ;_ * &quot;-&quot;_ ;_ @_ "/>
    <numFmt numFmtId="220" formatCode="_ * #,##0.000_ ;_ * \-#,##0.000_ ;_ * &quot;-&quot;_ ;_ @_ "/>
    <numFmt numFmtId="221" formatCode="0.00_ "/>
    <numFmt numFmtId="222" formatCode="0.0_ "/>
    <numFmt numFmtId="223" formatCode="\$#,##0.00;\-\$#,##0.00"/>
    <numFmt numFmtId="224" formatCode="_ * #,##0.000_ ;_ * \-#,##0.000_ ;_ * &quot;-&quot;??_ ;_ @_ "/>
    <numFmt numFmtId="225" formatCode="_ * #,##0.0_ ;_ * \-#,##0.0_ ;_ * &quot;-&quot;??_ ;_ @_ "/>
    <numFmt numFmtId="226" formatCode="_ * #,##0_ ;_ * \-#,##0_ ;_ * &quot;-&quot;??_ ;_ @_ "/>
    <numFmt numFmtId="227" formatCode="&quot;US$&quot;#,##0.000_);[Red]\(&quot;US$&quot;#,##0.000\)"/>
    <numFmt numFmtId="228" formatCode="0.000_);\(0.000\)"/>
    <numFmt numFmtId="229" formatCode="&quot;US$&quot;#,##0_);\(&quot;US$&quot;#,##0\)"/>
    <numFmt numFmtId="230" formatCode="&quot;US$&quot;#,##0.00_);\(&quot;US$&quot;#,##0.00\)"/>
  </numFmts>
  <fonts count="28">
    <font>
      <sz val="10"/>
      <name val="Arial"/>
      <family val="2"/>
    </font>
    <font>
      <sz val="9"/>
      <name val="宋体"/>
      <family val="0"/>
    </font>
    <font>
      <sz val="10"/>
      <name val="宋体"/>
      <family val="0"/>
    </font>
    <font>
      <u val="single"/>
      <sz val="10"/>
      <color indexed="12"/>
      <name val="Arial"/>
      <family val="2"/>
    </font>
    <font>
      <sz val="12"/>
      <name val="宋体"/>
      <family val="0"/>
    </font>
    <font>
      <u val="single"/>
      <sz val="10"/>
      <color indexed="36"/>
      <name val="Arial"/>
      <family val="2"/>
    </font>
    <font>
      <sz val="12"/>
      <name val="Arial"/>
      <family val="2"/>
    </font>
    <font>
      <sz val="10"/>
      <color indexed="10"/>
      <name val="Arial"/>
      <family val="2"/>
    </font>
    <font>
      <sz val="12"/>
      <color indexed="10"/>
      <name val="宋体"/>
      <family val="0"/>
    </font>
    <font>
      <sz val="12"/>
      <color indexed="10"/>
      <name val="Arial"/>
      <family val="2"/>
    </font>
    <font>
      <sz val="11"/>
      <name val="黑体"/>
      <family val="0"/>
    </font>
    <font>
      <sz val="10"/>
      <name val="黑体"/>
      <family val="0"/>
    </font>
    <font>
      <b/>
      <sz val="16"/>
      <name val="Arial"/>
      <family val="2"/>
    </font>
    <font>
      <u val="single"/>
      <sz val="12"/>
      <name val="Arial"/>
      <family val="2"/>
    </font>
    <font>
      <b/>
      <sz val="16"/>
      <color indexed="10"/>
      <name val="Arial"/>
      <family val="2"/>
    </font>
    <font>
      <sz val="11"/>
      <name val="Arial"/>
      <family val="2"/>
    </font>
    <font>
      <sz val="10.5"/>
      <name val="Arial"/>
      <family val="2"/>
    </font>
    <font>
      <sz val="11"/>
      <color indexed="22"/>
      <name val="Arial"/>
      <family val="2"/>
    </font>
    <font>
      <sz val="10"/>
      <color indexed="22"/>
      <name val="Arial"/>
      <family val="2"/>
    </font>
    <font>
      <sz val="12"/>
      <color indexed="22"/>
      <name val="宋体"/>
      <family val="0"/>
    </font>
    <font>
      <sz val="9"/>
      <color indexed="22"/>
      <name val="宋体"/>
      <family val="0"/>
    </font>
    <font>
      <sz val="10"/>
      <color indexed="23"/>
      <name val="Arial"/>
      <family val="2"/>
    </font>
    <font>
      <sz val="10"/>
      <color indexed="9"/>
      <name val="Arial"/>
      <family val="2"/>
    </font>
    <font>
      <b/>
      <sz val="10"/>
      <color indexed="53"/>
      <name val="Arial"/>
      <family val="2"/>
    </font>
    <font>
      <b/>
      <sz val="10"/>
      <name val="Arial"/>
      <family val="2"/>
    </font>
    <font>
      <b/>
      <sz val="16"/>
      <color indexed="17"/>
      <name val="Arial"/>
      <family val="2"/>
    </font>
    <font>
      <b/>
      <u val="single"/>
      <sz val="12"/>
      <color indexed="12"/>
      <name val="Arial"/>
      <family val="2"/>
    </font>
    <font>
      <b/>
      <sz val="12"/>
      <name val="Arial"/>
      <family val="2"/>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30">
    <border>
      <left/>
      <right/>
      <top/>
      <bottom/>
      <diagonal/>
    </border>
    <border>
      <left style="medium"/>
      <right style="thin"/>
      <top style="thin"/>
      <bottom style="thin"/>
    </border>
    <border>
      <left style="medium"/>
      <right style="medium"/>
      <top>
        <color indexed="63"/>
      </top>
      <bottom>
        <color indexed="63"/>
      </bottom>
    </border>
    <border>
      <left style="medium"/>
      <right style="medium"/>
      <top>
        <color indexed="63"/>
      </top>
      <bottom style="medium"/>
    </border>
    <border>
      <left style="thin"/>
      <right style="medium"/>
      <top style="thin"/>
      <bottom style="thin"/>
    </border>
    <border>
      <left style="thin"/>
      <right style="medium"/>
      <top style="thin"/>
      <bottom style="medium"/>
    </border>
    <border>
      <left style="thin"/>
      <right style="thin"/>
      <top style="thin"/>
      <bottom style="thin"/>
    </border>
    <border>
      <left style="medium"/>
      <right style="thin"/>
      <top style="thin"/>
      <bottom style="medium"/>
    </border>
    <border>
      <left style="thin"/>
      <right style="thin"/>
      <top style="thin"/>
      <bottom style="mediu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medium"/>
      <right style="thin"/>
      <top>
        <color indexed="63"/>
      </top>
      <bottom style="thin"/>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style="thin"/>
    </border>
    <border>
      <left style="medium"/>
      <right style="medium"/>
      <top style="medium"/>
      <bottom style="thin"/>
    </border>
    <border>
      <left style="medium"/>
      <right style="medium"/>
      <top style="thin"/>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cellStyleXfs>
  <cellXfs count="249">
    <xf numFmtId="0" fontId="0" fillId="0" borderId="0" xfId="0" applyAlignment="1">
      <alignment vertical="center"/>
    </xf>
    <xf numFmtId="191" fontId="0" fillId="0" borderId="0" xfId="0" applyNumberFormat="1" applyAlignment="1">
      <alignment vertical="center"/>
    </xf>
    <xf numFmtId="41" fontId="0" fillId="0" borderId="0" xfId="0" applyNumberFormat="1" applyBorder="1" applyAlignment="1">
      <alignment vertical="center"/>
    </xf>
    <xf numFmtId="0" fontId="0" fillId="0" borderId="0" xfId="0" applyBorder="1" applyAlignment="1">
      <alignment vertical="center"/>
    </xf>
    <xf numFmtId="203" fontId="8" fillId="0" borderId="0" xfId="17" applyNumberFormat="1" applyFont="1" applyFill="1" applyBorder="1" applyAlignment="1">
      <alignment vertical="center"/>
    </xf>
    <xf numFmtId="0" fontId="7" fillId="0" borderId="0" xfId="0" applyFont="1" applyBorder="1" applyAlignment="1">
      <alignment vertical="center"/>
    </xf>
    <xf numFmtId="203" fontId="9" fillId="0" borderId="0" xfId="17" applyNumberFormat="1" applyFont="1" applyFill="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15" fillId="0" borderId="0" xfId="0" applyFont="1" applyBorder="1" applyAlignment="1">
      <alignment/>
    </xf>
    <xf numFmtId="0" fontId="0" fillId="0" borderId="0" xfId="0" applyFont="1" applyAlignment="1">
      <alignment horizontal="center" vertical="center"/>
    </xf>
    <xf numFmtId="0" fontId="14" fillId="0" borderId="0" xfId="0" applyFont="1" applyBorder="1" applyAlignment="1">
      <alignment horizontal="center"/>
    </xf>
    <xf numFmtId="0" fontId="0" fillId="0" borderId="0" xfId="0" applyFont="1" applyBorder="1" applyAlignment="1">
      <alignment vertical="center"/>
    </xf>
    <xf numFmtId="0" fontId="3" fillId="0" borderId="0" xfId="16" applyBorder="1" applyAlignment="1">
      <alignment vertical="center"/>
    </xf>
    <xf numFmtId="0" fontId="18" fillId="0" borderId="0" xfId="0" applyFont="1" applyBorder="1" applyAlignment="1">
      <alignment horizontal="center" vertical="center"/>
    </xf>
    <xf numFmtId="202" fontId="19" fillId="0" borderId="0" xfId="0" applyNumberFormat="1" applyFont="1" applyFill="1" applyBorder="1" applyAlignment="1">
      <alignment horizontal="center" vertical="center"/>
    </xf>
    <xf numFmtId="227" fontId="0" fillId="0" borderId="0" xfId="0" applyNumberFormat="1" applyBorder="1" applyAlignment="1">
      <alignment vertical="center"/>
    </xf>
    <xf numFmtId="0" fontId="2" fillId="0" borderId="0" xfId="0" applyFont="1" applyBorder="1" applyAlignment="1">
      <alignment vertical="center"/>
    </xf>
    <xf numFmtId="0" fontId="4" fillId="0" borderId="1" xfId="0" applyFont="1" applyBorder="1" applyAlignment="1">
      <alignment horizontal="center" vertical="center"/>
    </xf>
    <xf numFmtId="0" fontId="0" fillId="0" borderId="0" xfId="0" applyFill="1" applyBorder="1" applyAlignment="1">
      <alignment vertical="center"/>
    </xf>
    <xf numFmtId="198" fontId="0" fillId="0" borderId="0" xfId="0" applyNumberFormat="1" applyAlignment="1">
      <alignment vertical="center"/>
    </xf>
    <xf numFmtId="190" fontId="0" fillId="0" borderId="0" xfId="0" applyNumberFormat="1" applyFont="1" applyBorder="1" applyAlignment="1">
      <alignment vertical="center"/>
    </xf>
    <xf numFmtId="0" fontId="18" fillId="0" borderId="0" xfId="0" applyFont="1" applyFill="1" applyBorder="1" applyAlignment="1">
      <alignment vertical="center"/>
    </xf>
    <xf numFmtId="191" fontId="18" fillId="0" borderId="0" xfId="0" applyNumberFormat="1" applyFont="1" applyFill="1" applyBorder="1" applyAlignment="1">
      <alignment vertical="center"/>
    </xf>
    <xf numFmtId="41" fontId="18" fillId="0" borderId="0" xfId="0" applyNumberFormat="1" applyFont="1" applyBorder="1" applyAlignment="1" applyProtection="1">
      <alignment vertical="center"/>
      <protection locked="0"/>
    </xf>
    <xf numFmtId="193" fontId="18" fillId="0" borderId="0" xfId="0" applyNumberFormat="1" applyFont="1" applyBorder="1" applyAlignment="1" applyProtection="1">
      <alignment vertical="center"/>
      <protection locked="0"/>
    </xf>
    <xf numFmtId="227" fontId="19" fillId="0" borderId="0" xfId="17" applyNumberFormat="1" applyFont="1" applyFill="1" applyBorder="1" applyAlignment="1" applyProtection="1">
      <alignment vertical="center"/>
      <protection locked="0"/>
    </xf>
    <xf numFmtId="0" fontId="0" fillId="0" borderId="0" xfId="0" applyFill="1" applyBorder="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0" fillId="0" borderId="0" xfId="0" applyFont="1" applyAlignment="1" applyProtection="1">
      <alignment vertical="center"/>
      <protection locked="0"/>
    </xf>
    <xf numFmtId="0" fontId="16" fillId="0" borderId="0" xfId="0" applyFont="1" applyBorder="1" applyAlignment="1" applyProtection="1">
      <alignment/>
      <protection locked="0"/>
    </xf>
    <xf numFmtId="0" fontId="0" fillId="0" borderId="0" xfId="0" applyFont="1" applyBorder="1" applyAlignment="1" applyProtection="1">
      <alignment horizontal="left"/>
      <protection locked="0"/>
    </xf>
    <xf numFmtId="0" fontId="0" fillId="0" borderId="4" xfId="0" applyFont="1" applyBorder="1" applyAlignment="1">
      <alignment vertical="center"/>
    </xf>
    <xf numFmtId="0" fontId="0" fillId="0" borderId="5" xfId="0" applyFont="1" applyBorder="1" applyAlignment="1">
      <alignment vertical="center"/>
    </xf>
    <xf numFmtId="41" fontId="0" fillId="0" borderId="1" xfId="0" applyNumberFormat="1" applyFont="1" applyBorder="1" applyAlignment="1">
      <alignment vertical="center"/>
    </xf>
    <xf numFmtId="0" fontId="0" fillId="0" borderId="6" xfId="0" applyFont="1" applyBorder="1" applyAlignment="1">
      <alignment vertical="center"/>
    </xf>
    <xf numFmtId="0" fontId="0" fillId="0" borderId="6" xfId="17" applyNumberFormat="1" applyFont="1" applyFill="1" applyBorder="1" applyAlignment="1">
      <alignment vertical="center"/>
    </xf>
    <xf numFmtId="41" fontId="0" fillId="0" borderId="1" xfId="0" applyNumberFormat="1" applyFont="1" applyBorder="1" applyAlignment="1">
      <alignment vertical="center"/>
    </xf>
    <xf numFmtId="0" fontId="0" fillId="0" borderId="6" xfId="0" applyFont="1" applyBorder="1" applyAlignment="1">
      <alignment vertical="center"/>
    </xf>
    <xf numFmtId="0" fontId="0" fillId="0" borderId="6" xfId="17" applyNumberFormat="1" applyFont="1" applyFill="1" applyBorder="1" applyAlignment="1">
      <alignment vertical="center"/>
    </xf>
    <xf numFmtId="0" fontId="0" fillId="0" borderId="4" xfId="0" applyFont="1" applyBorder="1" applyAlignment="1">
      <alignment vertical="center"/>
    </xf>
    <xf numFmtId="41" fontId="0" fillId="0" borderId="7" xfId="0" applyNumberFormat="1" applyFont="1" applyBorder="1" applyAlignment="1">
      <alignment vertical="center"/>
    </xf>
    <xf numFmtId="0" fontId="0" fillId="0" borderId="8" xfId="0" applyFont="1" applyBorder="1" applyAlignment="1">
      <alignment vertical="center"/>
    </xf>
    <xf numFmtId="0" fontId="0" fillId="0" borderId="8" xfId="17" applyNumberFormat="1" applyFont="1" applyFill="1" applyBorder="1" applyAlignment="1">
      <alignment vertical="center"/>
    </xf>
    <xf numFmtId="0" fontId="0" fillId="0" borderId="5" xfId="0" applyFont="1" applyBorder="1" applyAlignment="1">
      <alignment vertical="center"/>
    </xf>
    <xf numFmtId="0" fontId="0" fillId="0" borderId="9" xfId="0" applyFont="1" applyBorder="1" applyAlignment="1">
      <alignment vertical="center"/>
    </xf>
    <xf numFmtId="0" fontId="0" fillId="0" borderId="2" xfId="0" applyFont="1" applyBorder="1" applyAlignment="1">
      <alignment vertical="center"/>
    </xf>
    <xf numFmtId="41" fontId="0" fillId="0" borderId="7" xfId="0" applyNumberFormat="1" applyFont="1" applyBorder="1" applyAlignment="1">
      <alignment vertical="center"/>
    </xf>
    <xf numFmtId="0" fontId="0" fillId="0" borderId="8" xfId="0" applyFont="1" applyBorder="1" applyAlignment="1">
      <alignment vertical="center"/>
    </xf>
    <xf numFmtId="0" fontId="0" fillId="0" borderId="8" xfId="17" applyNumberFormat="1" applyFont="1" applyFill="1" applyBorder="1" applyAlignment="1">
      <alignment vertical="center"/>
    </xf>
    <xf numFmtId="0" fontId="0" fillId="0" borderId="3" xfId="0" applyFont="1" applyBorder="1" applyAlignment="1">
      <alignment vertical="center"/>
    </xf>
    <xf numFmtId="0" fontId="0" fillId="0" borderId="1" xfId="0" applyFont="1" applyBorder="1" applyAlignment="1">
      <alignment horizontal="center" vertical="center"/>
    </xf>
    <xf numFmtId="209" fontId="0" fillId="0" borderId="0" xfId="0" applyNumberFormat="1" applyBorder="1" applyAlignment="1">
      <alignment vertical="center"/>
    </xf>
    <xf numFmtId="209" fontId="0" fillId="0" borderId="0" xfId="0" applyNumberFormat="1" applyAlignment="1">
      <alignment vertical="center"/>
    </xf>
    <xf numFmtId="209" fontId="7" fillId="0" borderId="0" xfId="0" applyNumberFormat="1" applyFont="1" applyBorder="1" applyAlignment="1">
      <alignment vertical="center"/>
    </xf>
    <xf numFmtId="209" fontId="18" fillId="0" borderId="0" xfId="0" applyNumberFormat="1" applyFont="1" applyFill="1" applyBorder="1" applyAlignment="1">
      <alignment vertical="center"/>
    </xf>
    <xf numFmtId="0" fontId="0" fillId="0" borderId="0" xfId="0" applyFill="1" applyBorder="1" applyAlignment="1">
      <alignment vertical="center"/>
    </xf>
    <xf numFmtId="0" fontId="6" fillId="0" borderId="0" xfId="0" applyFont="1" applyBorder="1" applyAlignment="1" applyProtection="1">
      <alignment wrapText="1"/>
      <protection locked="0"/>
    </xf>
    <xf numFmtId="0" fontId="0" fillId="0" borderId="0" xfId="0" applyFont="1" applyBorder="1" applyAlignment="1" applyProtection="1">
      <alignment horizontal="left"/>
      <protection locked="0"/>
    </xf>
    <xf numFmtId="0" fontId="0" fillId="0" borderId="0" xfId="0" applyFont="1" applyBorder="1" applyAlignment="1">
      <alignment horizontal="left"/>
    </xf>
    <xf numFmtId="191" fontId="0" fillId="0" borderId="0" xfId="0" applyNumberFormat="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15" fillId="0" borderId="6" xfId="0" applyFont="1" applyBorder="1" applyAlignment="1">
      <alignment horizontal="center"/>
    </xf>
    <xf numFmtId="0" fontId="0" fillId="0" borderId="6" xfId="0" applyFont="1" applyBorder="1" applyAlignment="1">
      <alignment vertical="center"/>
    </xf>
    <xf numFmtId="41" fontId="0" fillId="0" borderId="6" xfId="0" applyNumberFormat="1" applyFont="1" applyBorder="1" applyAlignment="1">
      <alignment vertical="center"/>
    </xf>
    <xf numFmtId="190" fontId="0" fillId="0" borderId="6" xfId="0" applyNumberFormat="1" applyFont="1" applyBorder="1" applyAlignment="1">
      <alignment vertical="center"/>
    </xf>
    <xf numFmtId="221" fontId="0" fillId="0" borderId="6" xfId="0" applyNumberFormat="1" applyFont="1" applyBorder="1" applyAlignment="1">
      <alignment vertical="center"/>
    </xf>
    <xf numFmtId="41" fontId="0" fillId="0" borderId="6" xfId="0" applyNumberFormat="1" applyFont="1" applyFill="1" applyBorder="1" applyAlignment="1">
      <alignment vertical="center"/>
    </xf>
    <xf numFmtId="190" fontId="0" fillId="0" borderId="6" xfId="0" applyNumberFormat="1" applyFont="1" applyFill="1" applyBorder="1" applyAlignment="1">
      <alignment vertical="center"/>
    </xf>
    <xf numFmtId="221" fontId="0" fillId="0" borderId="6" xfId="0" applyNumberFormat="1" applyFont="1" applyFill="1" applyBorder="1" applyAlignment="1">
      <alignment vertical="center"/>
    </xf>
    <xf numFmtId="190" fontId="0" fillId="0" borderId="13" xfId="0" applyNumberFormat="1" applyFont="1" applyBorder="1" applyAlignment="1">
      <alignment vertical="center"/>
    </xf>
    <xf numFmtId="0" fontId="0" fillId="0" borderId="14" xfId="0" applyFont="1" applyFill="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15" fillId="0" borderId="6" xfId="0" applyFont="1" applyBorder="1" applyAlignment="1">
      <alignment horizontal="left"/>
    </xf>
    <xf numFmtId="0" fontId="15" fillId="0" borderId="6" xfId="0" applyFont="1" applyBorder="1" applyAlignment="1">
      <alignment vertical="center"/>
    </xf>
    <xf numFmtId="0" fontId="15" fillId="0" borderId="6" xfId="0" applyFont="1" applyBorder="1" applyAlignment="1" applyProtection="1">
      <alignment vertical="center"/>
      <protection locked="0"/>
    </xf>
    <xf numFmtId="0" fontId="16" fillId="0" borderId="6" xfId="0" applyFont="1" applyBorder="1" applyAlignment="1" applyProtection="1">
      <alignment vertical="center"/>
      <protection locked="0"/>
    </xf>
    <xf numFmtId="0" fontId="15" fillId="0" borderId="6" xfId="0" applyFont="1" applyBorder="1" applyAlignment="1">
      <alignment/>
    </xf>
    <xf numFmtId="0" fontId="3" fillId="0" borderId="6" xfId="16" applyBorder="1" applyAlignment="1">
      <alignment horizontal="center" vertical="center"/>
    </xf>
    <xf numFmtId="0" fontId="3" fillId="0" borderId="6" xfId="16" applyFill="1" applyBorder="1" applyAlignment="1">
      <alignment horizontal="center" vertical="center"/>
    </xf>
    <xf numFmtId="0" fontId="3" fillId="0" borderId="6" xfId="16" applyFont="1" applyBorder="1" applyAlignment="1">
      <alignment horizontal="center" vertical="center"/>
    </xf>
    <xf numFmtId="14" fontId="15" fillId="0" borderId="6" xfId="0" applyNumberFormat="1" applyFont="1" applyBorder="1" applyAlignment="1">
      <alignment horizontal="left"/>
    </xf>
    <xf numFmtId="0" fontId="0" fillId="0" borderId="6" xfId="0" applyFont="1" applyBorder="1" applyAlignment="1" applyProtection="1">
      <alignment horizontal="left"/>
      <protection locked="0"/>
    </xf>
    <xf numFmtId="0" fontId="0" fillId="0" borderId="6" xfId="0" applyFont="1" applyBorder="1" applyAlignment="1" applyProtection="1">
      <alignment horizontal="left"/>
      <protection locked="0"/>
    </xf>
    <xf numFmtId="0" fontId="15" fillId="0" borderId="6" xfId="0" applyFont="1" applyBorder="1" applyAlignment="1" applyProtection="1">
      <alignment/>
      <protection locked="0"/>
    </xf>
    <xf numFmtId="0" fontId="6" fillId="0" borderId="6" xfId="0" applyFont="1" applyBorder="1" applyAlignment="1" applyProtection="1">
      <alignment wrapText="1"/>
      <protection locked="0"/>
    </xf>
    <xf numFmtId="0" fontId="16" fillId="0" borderId="6" xfId="0" applyFont="1" applyBorder="1" applyAlignment="1" applyProtection="1">
      <alignment/>
      <protection locked="0"/>
    </xf>
    <xf numFmtId="0" fontId="16" fillId="0" borderId="17" xfId="0" applyFont="1" applyBorder="1" applyAlignment="1" applyProtection="1">
      <alignment vertical="center"/>
      <protection locked="0"/>
    </xf>
    <xf numFmtId="0" fontId="16" fillId="0" borderId="13" xfId="0" applyFont="1" applyBorder="1" applyAlignment="1" applyProtection="1">
      <alignment/>
      <protection locked="0"/>
    </xf>
    <xf numFmtId="0" fontId="0" fillId="0" borderId="0" xfId="0" applyFont="1" applyBorder="1" applyAlignment="1" applyProtection="1">
      <alignment vertical="center"/>
      <protection locked="0"/>
    </xf>
    <xf numFmtId="190" fontId="22" fillId="0" borderId="0" xfId="0" applyNumberFormat="1" applyFont="1" applyBorder="1" applyAlignment="1">
      <alignment vertical="center"/>
    </xf>
    <xf numFmtId="0" fontId="0" fillId="0" borderId="0" xfId="0" applyNumberFormat="1"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16" fillId="0" borderId="0" xfId="0" applyFont="1" applyBorder="1" applyAlignment="1" applyProtection="1">
      <alignment vertical="center"/>
      <protection locked="0"/>
    </xf>
    <xf numFmtId="0" fontId="0" fillId="0" borderId="0" xfId="0" applyFont="1" applyBorder="1" applyAlignment="1">
      <alignment horizontal="center" vertical="center"/>
    </xf>
    <xf numFmtId="0" fontId="21" fillId="0" borderId="0" xfId="0"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pplyBorder="1" applyAlignment="1">
      <alignment vertical="center"/>
    </xf>
    <xf numFmtId="0" fontId="0" fillId="0" borderId="0" xfId="0" applyFont="1" applyBorder="1" applyAlignment="1">
      <alignment vertical="center"/>
    </xf>
    <xf numFmtId="190" fontId="0" fillId="0" borderId="0" xfId="0" applyNumberFormat="1" applyFont="1" applyBorder="1" applyAlignment="1">
      <alignment vertical="center"/>
    </xf>
    <xf numFmtId="0" fontId="0" fillId="0" borderId="0" xfId="0" applyFont="1" applyAlignment="1">
      <alignment vertical="center"/>
    </xf>
    <xf numFmtId="190" fontId="0" fillId="0" borderId="6" xfId="0" applyNumberFormat="1" applyFont="1" applyBorder="1" applyAlignment="1">
      <alignment vertical="center"/>
    </xf>
    <xf numFmtId="0" fontId="0" fillId="0" borderId="18"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4" xfId="0" applyFont="1" applyFill="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21" xfId="0" applyFont="1" applyFill="1" applyBorder="1" applyAlignment="1">
      <alignment vertical="center"/>
    </xf>
    <xf numFmtId="0" fontId="22" fillId="0" borderId="21" xfId="0" applyFont="1" applyBorder="1" applyAlignment="1">
      <alignment vertical="center"/>
    </xf>
    <xf numFmtId="0" fontId="0" fillId="0" borderId="22" xfId="0" applyBorder="1" applyAlignment="1">
      <alignment horizontal="center" vertical="center"/>
    </xf>
    <xf numFmtId="0" fontId="7" fillId="0" borderId="0" xfId="0" applyFont="1" applyBorder="1" applyAlignment="1">
      <alignment horizontal="center" vertical="center"/>
    </xf>
    <xf numFmtId="209" fontId="7" fillId="0" borderId="0" xfId="0" applyNumberFormat="1" applyFont="1" applyBorder="1" applyAlignment="1">
      <alignment horizontal="center" vertical="center"/>
    </xf>
    <xf numFmtId="209" fontId="0" fillId="0" borderId="0" xfId="0" applyNumberFormat="1" applyBorder="1" applyAlignment="1">
      <alignment horizontal="center" vertical="center"/>
    </xf>
    <xf numFmtId="0" fontId="18" fillId="0" borderId="0" xfId="0" applyFont="1" applyFill="1" applyBorder="1" applyAlignment="1">
      <alignment horizontal="center" vertical="center"/>
    </xf>
    <xf numFmtId="0" fontId="0" fillId="0" borderId="0" xfId="0"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center" vertical="center"/>
    </xf>
    <xf numFmtId="203" fontId="9" fillId="0" borderId="6" xfId="0" applyNumberFormat="1" applyFont="1" applyFill="1" applyBorder="1" applyAlignment="1">
      <alignment horizontal="center" vertical="center"/>
    </xf>
    <xf numFmtId="209" fontId="6" fillId="0" borderId="6" xfId="0" applyNumberFormat="1" applyFont="1" applyFill="1" applyBorder="1" applyAlignment="1">
      <alignment horizontal="center" vertical="center"/>
    </xf>
    <xf numFmtId="209" fontId="15" fillId="0" borderId="6" xfId="0" applyNumberFormat="1" applyFont="1" applyBorder="1" applyAlignment="1">
      <alignment horizontal="center"/>
    </xf>
    <xf numFmtId="0" fontId="18" fillId="0" borderId="6" xfId="0" applyFont="1" applyFill="1" applyBorder="1" applyAlignment="1">
      <alignment horizontal="center" vertical="center"/>
    </xf>
    <xf numFmtId="0" fontId="17" fillId="0" borderId="6" xfId="0" applyFont="1" applyBorder="1" applyAlignment="1">
      <alignment horizontal="center"/>
    </xf>
    <xf numFmtId="198" fontId="0" fillId="0" borderId="6" xfId="0" applyNumberFormat="1" applyBorder="1" applyAlignment="1">
      <alignment vertical="center"/>
    </xf>
    <xf numFmtId="209" fontId="0" fillId="0" borderId="6" xfId="0" applyNumberFormat="1" applyBorder="1" applyAlignment="1">
      <alignment vertical="center"/>
    </xf>
    <xf numFmtId="196" fontId="20" fillId="0" borderId="6" xfId="0" applyNumberFormat="1" applyFont="1" applyFill="1" applyBorder="1" applyAlignment="1">
      <alignment horizontal="center" vertical="center"/>
    </xf>
    <xf numFmtId="0" fontId="18" fillId="0" borderId="6" xfId="0" applyFont="1" applyBorder="1" applyAlignment="1">
      <alignment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196" fontId="20" fillId="0" borderId="6" xfId="0" applyNumberFormat="1" applyFont="1" applyFill="1" applyBorder="1" applyAlignment="1">
      <alignment horizontal="center" vertical="center"/>
    </xf>
    <xf numFmtId="0" fontId="0" fillId="3" borderId="0" xfId="0" applyFill="1" applyBorder="1" applyAlignment="1">
      <alignment horizontal="center" vertical="center"/>
    </xf>
    <xf numFmtId="41" fontId="0" fillId="0" borderId="23" xfId="0" applyNumberFormat="1" applyBorder="1" applyAlignment="1">
      <alignment vertical="center"/>
    </xf>
    <xf numFmtId="198" fontId="0" fillId="0" borderId="24" xfId="0" applyNumberFormat="1" applyBorder="1" applyAlignment="1">
      <alignment vertical="center"/>
    </xf>
    <xf numFmtId="209" fontId="0" fillId="0" borderId="24" xfId="0" applyNumberFormat="1" applyBorder="1" applyAlignment="1">
      <alignment vertical="center"/>
    </xf>
    <xf numFmtId="198" fontId="0" fillId="0" borderId="23" xfId="0" applyNumberFormat="1" applyBorder="1" applyAlignment="1">
      <alignment vertical="center"/>
    </xf>
    <xf numFmtId="209" fontId="0" fillId="0" borderId="23" xfId="0" applyNumberFormat="1" applyFont="1" applyBorder="1" applyAlignment="1">
      <alignment vertical="center"/>
    </xf>
    <xf numFmtId="209" fontId="0" fillId="0" borderId="23" xfId="0" applyNumberFormat="1" applyBorder="1" applyAlignment="1">
      <alignment vertical="center"/>
    </xf>
    <xf numFmtId="227" fontId="24" fillId="0" borderId="0" xfId="0" applyNumberFormat="1" applyFont="1" applyBorder="1" applyAlignment="1">
      <alignment horizontal="right"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7" fillId="0" borderId="17" xfId="0" applyFont="1" applyBorder="1" applyAlignment="1">
      <alignment horizontal="center"/>
    </xf>
    <xf numFmtId="0" fontId="18" fillId="0" borderId="17" xfId="0" applyFont="1" applyBorder="1" applyAlignment="1">
      <alignment vertical="center"/>
    </xf>
    <xf numFmtId="209" fontId="18" fillId="0" borderId="0" xfId="0" applyNumberFormat="1" applyFont="1" applyFill="1" applyBorder="1" applyAlignment="1">
      <alignment horizontal="center" vertical="center"/>
    </xf>
    <xf numFmtId="0" fontId="0" fillId="0" borderId="6" xfId="0" applyBorder="1" applyAlignment="1">
      <alignment vertical="center"/>
    </xf>
    <xf numFmtId="227" fontId="0" fillId="0" borderId="6" xfId="0" applyNumberFormat="1" applyBorder="1" applyAlignment="1">
      <alignment vertical="center"/>
    </xf>
    <xf numFmtId="26" fontId="0" fillId="0" borderId="6" xfId="0" applyNumberFormat="1" applyBorder="1" applyAlignment="1">
      <alignment vertical="center"/>
    </xf>
    <xf numFmtId="0" fontId="0" fillId="0" borderId="25" xfId="0" applyFont="1" applyBorder="1" applyAlignment="1">
      <alignment vertical="center" wrapText="1"/>
    </xf>
    <xf numFmtId="0" fontId="0" fillId="0" borderId="25" xfId="0" applyBorder="1" applyAlignment="1">
      <alignment vertical="center"/>
    </xf>
    <xf numFmtId="0" fontId="0" fillId="0" borderId="26" xfId="0" applyBorder="1" applyAlignment="1">
      <alignment vertical="center"/>
    </xf>
    <xf numFmtId="0" fontId="0" fillId="0" borderId="6" xfId="0" applyFont="1" applyBorder="1" applyAlignment="1">
      <alignment vertical="center" wrapText="1"/>
    </xf>
    <xf numFmtId="0" fontId="7" fillId="0" borderId="0" xfId="0" applyNumberFormat="1" applyFont="1" applyBorder="1" applyAlignment="1">
      <alignment horizontal="left" vertical="center" wrapText="1"/>
    </xf>
    <xf numFmtId="0" fontId="12" fillId="0" borderId="0" xfId="0" applyFont="1" applyBorder="1" applyAlignment="1">
      <alignment horizontal="center"/>
    </xf>
    <xf numFmtId="0" fontId="13" fillId="0" borderId="0" xfId="0" applyFont="1" applyBorder="1" applyAlignment="1">
      <alignment horizontal="center" wrapText="1"/>
    </xf>
    <xf numFmtId="0" fontId="23" fillId="0" borderId="17" xfId="0" applyFont="1" applyBorder="1" applyAlignment="1">
      <alignment horizontal="center"/>
    </xf>
    <xf numFmtId="0" fontId="23" fillId="0" borderId="21" xfId="0" applyFont="1" applyBorder="1" applyAlignment="1">
      <alignment horizontal="center"/>
    </xf>
    <xf numFmtId="0" fontId="23" fillId="0" borderId="13" xfId="0" applyFont="1" applyBorder="1" applyAlignment="1">
      <alignment horizontal="center"/>
    </xf>
    <xf numFmtId="0" fontId="18" fillId="0" borderId="0"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9"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25" fillId="0" borderId="0" xfId="0" applyFont="1" applyBorder="1" applyAlignment="1">
      <alignment horizontal="center"/>
    </xf>
    <xf numFmtId="0" fontId="26" fillId="0" borderId="0" xfId="16" applyFont="1" applyBorder="1" applyAlignment="1">
      <alignment horizontal="center"/>
    </xf>
    <xf numFmtId="0" fontId="27" fillId="0" borderId="0" xfId="0" applyFont="1" applyBorder="1" applyAlignment="1">
      <alignment horizontal="center" wrapText="1"/>
    </xf>
    <xf numFmtId="0" fontId="6" fillId="0" borderId="0" xfId="0" applyFont="1" applyBorder="1" applyAlignment="1">
      <alignment horizont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ilpaintingonline.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H40"/>
  <sheetViews>
    <sheetView showGridLines="0" tabSelected="1" workbookViewId="0" topLeftCell="A1">
      <selection activeCell="B8" sqref="B8"/>
    </sheetView>
  </sheetViews>
  <sheetFormatPr defaultColWidth="9.140625" defaultRowHeight="12.75"/>
  <cols>
    <col min="1" max="1" width="9.421875" style="9" customWidth="1"/>
    <col min="2" max="2" width="29.00390625" style="9" customWidth="1"/>
    <col min="3" max="3" width="12.8515625" style="9" customWidth="1"/>
    <col min="4" max="4" width="19.57421875" style="9" customWidth="1"/>
    <col min="5" max="5" width="12.8515625" style="9" customWidth="1"/>
    <col min="6" max="6" width="13.00390625" style="9" customWidth="1"/>
    <col min="7" max="7" width="15.8515625" style="9" customWidth="1"/>
    <col min="8" max="16384" width="9.140625" style="9" customWidth="1"/>
  </cols>
  <sheetData>
    <row r="1" spans="1:8" s="7" customFormat="1" ht="20.25">
      <c r="A1" s="245" t="s">
        <v>90</v>
      </c>
      <c r="B1" s="245"/>
      <c r="C1" s="245"/>
      <c r="D1" s="245"/>
      <c r="E1" s="245"/>
      <c r="F1" s="245"/>
      <c r="G1" s="245"/>
      <c r="H1" s="97"/>
    </row>
    <row r="2" spans="1:8" s="7" customFormat="1" ht="15.75" customHeight="1">
      <c r="A2" s="246" t="s">
        <v>91</v>
      </c>
      <c r="B2" s="246"/>
      <c r="C2" s="246"/>
      <c r="D2" s="246"/>
      <c r="E2" s="246"/>
      <c r="F2" s="246"/>
      <c r="G2" s="246"/>
      <c r="H2" s="97"/>
    </row>
    <row r="3" spans="1:8" s="8" customFormat="1" ht="18" customHeight="1">
      <c r="A3" s="248" t="s">
        <v>58</v>
      </c>
      <c r="B3" s="248"/>
      <c r="C3" s="248"/>
      <c r="D3" s="248"/>
      <c r="E3" s="248"/>
      <c r="F3" s="248"/>
      <c r="G3" s="248"/>
      <c r="H3" s="98"/>
    </row>
    <row r="4" spans="1:8" s="8" customFormat="1" ht="15" customHeight="1">
      <c r="A4" s="229" t="s">
        <v>93</v>
      </c>
      <c r="B4" s="229"/>
      <c r="C4" s="229"/>
      <c r="D4" s="229"/>
      <c r="E4" s="229"/>
      <c r="F4" s="229"/>
      <c r="G4" s="229"/>
      <c r="H4" s="98"/>
    </row>
    <row r="5" spans="1:8" s="8" customFormat="1" ht="15.75" customHeight="1">
      <c r="A5" s="247" t="s">
        <v>92</v>
      </c>
      <c r="B5" s="247"/>
      <c r="C5" s="247"/>
      <c r="D5" s="247"/>
      <c r="E5" s="247"/>
      <c r="F5" s="247"/>
      <c r="G5" s="247"/>
      <c r="H5" s="98"/>
    </row>
    <row r="6" spans="1:8" ht="18" customHeight="1">
      <c r="A6" s="230" t="s">
        <v>64</v>
      </c>
      <c r="B6" s="231"/>
      <c r="C6" s="231"/>
      <c r="D6" s="232"/>
      <c r="E6" s="12"/>
      <c r="F6" s="12"/>
      <c r="G6" s="12"/>
      <c r="H6" s="13"/>
    </row>
    <row r="7" spans="1:8" ht="14.25" customHeight="1">
      <c r="A7" s="78" t="s">
        <v>6</v>
      </c>
      <c r="B7" s="67"/>
      <c r="C7" s="86" t="s">
        <v>59</v>
      </c>
      <c r="D7" s="67"/>
      <c r="E7" s="13"/>
      <c r="F7" s="13"/>
      <c r="G7" s="13"/>
      <c r="H7" s="13"/>
    </row>
    <row r="8" spans="1:8" ht="14.25">
      <c r="A8" s="79" t="s">
        <v>49</v>
      </c>
      <c r="B8" s="82"/>
      <c r="C8" s="82" t="s">
        <v>51</v>
      </c>
      <c r="D8" s="82"/>
      <c r="E8" s="10"/>
      <c r="F8" s="13"/>
      <c r="G8" s="61"/>
      <c r="H8" s="13"/>
    </row>
    <row r="9" spans="1:8" s="31" customFormat="1" ht="15">
      <c r="A9" s="80" t="s">
        <v>50</v>
      </c>
      <c r="B9" s="90"/>
      <c r="C9" s="87" t="s">
        <v>7</v>
      </c>
      <c r="D9" s="90"/>
      <c r="E9" s="59"/>
      <c r="F9" s="94"/>
      <c r="G9" s="60"/>
      <c r="H9" s="94"/>
    </row>
    <row r="10" spans="1:8" s="31" customFormat="1" ht="13.5" customHeight="1">
      <c r="A10" s="81" t="s">
        <v>4</v>
      </c>
      <c r="B10" s="91"/>
      <c r="C10" s="88" t="s">
        <v>8</v>
      </c>
      <c r="D10" s="91"/>
      <c r="E10" s="32"/>
      <c r="F10" s="94"/>
      <c r="G10" s="33"/>
      <c r="H10" s="94"/>
    </row>
    <row r="11" spans="1:8" s="31" customFormat="1" ht="14.25">
      <c r="A11" s="92" t="s">
        <v>63</v>
      </c>
      <c r="B11" s="93"/>
      <c r="C11" s="89" t="s">
        <v>3</v>
      </c>
      <c r="D11" s="91"/>
      <c r="E11" s="32"/>
      <c r="F11" s="94"/>
      <c r="G11" s="33"/>
      <c r="H11" s="94"/>
    </row>
    <row r="12" spans="1:8" s="31" customFormat="1" ht="13.5" customHeight="1">
      <c r="A12" s="99"/>
      <c r="B12" s="32"/>
      <c r="C12" s="32"/>
      <c r="D12" s="32"/>
      <c r="E12" s="32"/>
      <c r="F12" s="33"/>
      <c r="G12" s="33"/>
      <c r="H12" s="94"/>
    </row>
    <row r="13" spans="1:8" s="31" customFormat="1" ht="20.25">
      <c r="A13" s="228" t="s">
        <v>48</v>
      </c>
      <c r="B13" s="228"/>
      <c r="C13" s="228"/>
      <c r="D13" s="228"/>
      <c r="E13" s="228"/>
      <c r="F13" s="228"/>
      <c r="G13" s="228"/>
      <c r="H13" s="94"/>
    </row>
    <row r="14" spans="1:8" s="11" customFormat="1" ht="14.25">
      <c r="A14" s="66" t="s">
        <v>9</v>
      </c>
      <c r="B14" s="66" t="s">
        <v>47</v>
      </c>
      <c r="C14" s="66" t="s">
        <v>5</v>
      </c>
      <c r="D14" s="66" t="s">
        <v>2</v>
      </c>
      <c r="E14" s="66" t="s">
        <v>45</v>
      </c>
      <c r="F14" s="66" t="s">
        <v>53</v>
      </c>
      <c r="G14" s="66" t="s">
        <v>54</v>
      </c>
      <c r="H14" s="100"/>
    </row>
    <row r="15" spans="1:8" ht="12.75">
      <c r="A15" s="83" t="s">
        <v>17</v>
      </c>
      <c r="B15" s="67" t="s">
        <v>11</v>
      </c>
      <c r="C15" s="68">
        <f>SMF!D79</f>
        <v>0</v>
      </c>
      <c r="D15" s="69">
        <f>SMF!I79</f>
        <v>0</v>
      </c>
      <c r="E15" s="70">
        <f>SMF!J79</f>
        <v>0</v>
      </c>
      <c r="F15" s="70">
        <f>SMF!K79</f>
        <v>0</v>
      </c>
      <c r="G15" s="70">
        <f>SMF!L79</f>
        <v>0</v>
      </c>
      <c r="H15" s="13"/>
    </row>
    <row r="16" spans="1:8" ht="12.75">
      <c r="A16" s="83" t="s">
        <v>18</v>
      </c>
      <c r="B16" s="67" t="s">
        <v>12</v>
      </c>
      <c r="C16" s="68">
        <f>STF!D79</f>
        <v>0</v>
      </c>
      <c r="D16" s="69">
        <f>STF!I79</f>
        <v>0</v>
      </c>
      <c r="E16" s="70">
        <f>STF!J79</f>
        <v>0</v>
      </c>
      <c r="F16" s="70">
        <f>STF!K79</f>
        <v>0</v>
      </c>
      <c r="G16" s="70">
        <f>STF!L79</f>
        <v>0</v>
      </c>
      <c r="H16" s="101"/>
    </row>
    <row r="17" spans="1:8" ht="12.75">
      <c r="A17" s="83" t="s">
        <v>19</v>
      </c>
      <c r="B17" s="67" t="s">
        <v>13</v>
      </c>
      <c r="C17" s="68">
        <f>SWF!D79</f>
        <v>0</v>
      </c>
      <c r="D17" s="69">
        <f>SWF!I79</f>
        <v>0</v>
      </c>
      <c r="E17" s="70">
        <f>SWF!J79</f>
        <v>0</v>
      </c>
      <c r="F17" s="70">
        <f>SWF!K79</f>
        <v>0</v>
      </c>
      <c r="G17" s="70">
        <f>SWF!L79</f>
        <v>0</v>
      </c>
      <c r="H17" s="13"/>
    </row>
    <row r="18" spans="1:8" ht="12.75">
      <c r="A18" s="84" t="s">
        <v>20</v>
      </c>
      <c r="B18" s="67" t="s">
        <v>14</v>
      </c>
      <c r="C18" s="71">
        <f>HSF!D79</f>
        <v>0</v>
      </c>
      <c r="D18" s="72">
        <f>HSF!I79</f>
        <v>0</v>
      </c>
      <c r="E18" s="73">
        <f>HSF!J79</f>
        <v>0</v>
      </c>
      <c r="F18" s="70">
        <f>HSF!K79</f>
        <v>0</v>
      </c>
      <c r="G18" s="70">
        <f>HSF!L79</f>
        <v>0</v>
      </c>
      <c r="H18" s="13"/>
    </row>
    <row r="19" spans="1:8" ht="12.75">
      <c r="A19" s="84" t="s">
        <v>21</v>
      </c>
      <c r="B19" s="67" t="s">
        <v>15</v>
      </c>
      <c r="C19" s="71">
        <f>HZF!D79</f>
        <v>0</v>
      </c>
      <c r="D19" s="72">
        <f>HZF!I79</f>
        <v>0</v>
      </c>
      <c r="E19" s="73">
        <f>HZF!J79</f>
        <v>0</v>
      </c>
      <c r="F19" s="70">
        <f>HZF!K79</f>
        <v>0</v>
      </c>
      <c r="G19" s="70">
        <f>HZF!L79</f>
        <v>0</v>
      </c>
      <c r="H19" s="13"/>
    </row>
    <row r="20" spans="1:8" ht="12.75">
      <c r="A20" s="84" t="s">
        <v>22</v>
      </c>
      <c r="B20" s="67" t="s">
        <v>62</v>
      </c>
      <c r="C20" s="71">
        <f>HDF!D79</f>
        <v>0</v>
      </c>
      <c r="D20" s="72">
        <f>HDF!I79</f>
        <v>0</v>
      </c>
      <c r="E20" s="73">
        <f>HDF!J79</f>
        <v>0</v>
      </c>
      <c r="F20" s="70">
        <f>HDF!K79</f>
        <v>0</v>
      </c>
      <c r="G20" s="70">
        <f>HDF!L79</f>
        <v>0</v>
      </c>
      <c r="H20" s="13"/>
    </row>
    <row r="21" spans="1:8" ht="12.75">
      <c r="A21" s="84" t="s">
        <v>23</v>
      </c>
      <c r="B21" s="67" t="s">
        <v>16</v>
      </c>
      <c r="C21" s="71">
        <f>HHF!D79</f>
        <v>0</v>
      </c>
      <c r="D21" s="72">
        <f>HHF!I79</f>
        <v>0</v>
      </c>
      <c r="E21" s="73">
        <f>HHF!J79</f>
        <v>0</v>
      </c>
      <c r="F21" s="70">
        <f>HHF!K79</f>
        <v>0</v>
      </c>
      <c r="G21" s="70">
        <f>HHF!L79</f>
        <v>0</v>
      </c>
      <c r="H21" s="13"/>
    </row>
    <row r="22" spans="1:8" ht="12.75">
      <c r="A22" s="85" t="s">
        <v>60</v>
      </c>
      <c r="B22" s="67" t="s">
        <v>39</v>
      </c>
      <c r="C22" s="67">
        <f>accessories!D2</f>
        <v>0</v>
      </c>
      <c r="D22" s="69">
        <f>accessories!E2</f>
        <v>0</v>
      </c>
      <c r="E22" s="73">
        <f>C22/5000</f>
        <v>0</v>
      </c>
      <c r="F22" s="70">
        <f>C22/1000*0.03</f>
        <v>0</v>
      </c>
      <c r="G22" s="70">
        <f>C22*0.0035</f>
        <v>0</v>
      </c>
      <c r="H22" s="13"/>
    </row>
    <row r="23" spans="1:8" ht="12.75">
      <c r="A23" s="85" t="s">
        <v>61</v>
      </c>
      <c r="B23" s="67" t="s">
        <v>39</v>
      </c>
      <c r="C23" s="67">
        <f>accessories!D3</f>
        <v>0</v>
      </c>
      <c r="D23" s="69">
        <f>accessories!E3</f>
        <v>0</v>
      </c>
      <c r="E23" s="73">
        <f>C23/2500</f>
        <v>0</v>
      </c>
      <c r="F23" s="70">
        <f>C23/5000*0.03</f>
        <v>0</v>
      </c>
      <c r="G23" s="70">
        <f>C23*0.007</f>
        <v>0</v>
      </c>
      <c r="H23" s="13"/>
    </row>
    <row r="24" spans="1:8" ht="20.25" customHeight="1">
      <c r="A24" s="108" t="s">
        <v>42</v>
      </c>
      <c r="B24" s="109"/>
      <c r="C24" s="110"/>
      <c r="D24" s="74">
        <f>SUM(D15:D23)</f>
        <v>0</v>
      </c>
      <c r="E24" s="73">
        <f>SUM(E15:E23)</f>
        <v>0</v>
      </c>
      <c r="F24" s="70">
        <f>SUM(F15:F23)</f>
        <v>0</v>
      </c>
      <c r="G24" s="70">
        <f>SUM(G15:G23)</f>
        <v>0</v>
      </c>
      <c r="H24" s="13"/>
    </row>
    <row r="25" spans="1:8" ht="18.75" customHeight="1">
      <c r="A25" s="114"/>
      <c r="B25" s="115"/>
      <c r="C25" s="115" t="str">
        <f>IF(D24&lt;1000,"1.2",IF(D24&gt;1000,"1"))</f>
        <v>1.2</v>
      </c>
      <c r="D25" s="95" t="str">
        <f>IF(D24&gt;=10000,"1.2",IF(D24&lt;10000,"1"))</f>
        <v>1</v>
      </c>
      <c r="E25" s="22"/>
      <c r="F25" s="13"/>
      <c r="G25" s="13"/>
      <c r="H25" s="13"/>
    </row>
    <row r="26" spans="1:8" s="106" customFormat="1" ht="19.5" customHeight="1">
      <c r="A26" s="111" t="s">
        <v>65</v>
      </c>
      <c r="B26" s="112"/>
      <c r="C26" s="113"/>
      <c r="D26" s="107">
        <f>D24-D27</f>
        <v>0</v>
      </c>
      <c r="E26" s="105"/>
      <c r="F26" s="104"/>
      <c r="G26" s="104"/>
      <c r="H26" s="104"/>
    </row>
    <row r="27" spans="1:8" ht="17.25" customHeight="1">
      <c r="A27" s="75" t="s">
        <v>46</v>
      </c>
      <c r="B27" s="76"/>
      <c r="C27" s="77"/>
      <c r="D27" s="74">
        <f>D24/D25*C25</f>
        <v>0</v>
      </c>
      <c r="E27" s="13"/>
      <c r="F27" s="13"/>
      <c r="G27" s="13"/>
      <c r="H27" s="13"/>
    </row>
    <row r="28" spans="1:8" ht="12.75">
      <c r="A28" s="102" t="s">
        <v>66</v>
      </c>
      <c r="B28" s="13"/>
      <c r="C28" s="13"/>
      <c r="D28" s="13"/>
      <c r="E28" s="13"/>
      <c r="F28" s="13"/>
      <c r="G28" s="13"/>
      <c r="H28" s="13"/>
    </row>
    <row r="29" spans="1:8" ht="54.75" customHeight="1">
      <c r="A29" s="227" t="s">
        <v>94</v>
      </c>
      <c r="B29" s="227"/>
      <c r="C29" s="227"/>
      <c r="D29" s="227"/>
      <c r="E29" s="227"/>
      <c r="F29" s="227"/>
      <c r="G29" s="227"/>
      <c r="H29" s="13"/>
    </row>
    <row r="30" spans="1:8" ht="6.75" customHeight="1">
      <c r="A30" s="103"/>
      <c r="B30" s="103"/>
      <c r="C30" s="103"/>
      <c r="D30" s="103"/>
      <c r="E30" s="103"/>
      <c r="F30" s="103"/>
      <c r="G30" s="103"/>
      <c r="H30" s="13"/>
    </row>
    <row r="31" spans="1:8" ht="12.75">
      <c r="A31" s="103"/>
      <c r="B31" s="103"/>
      <c r="C31" s="103"/>
      <c r="D31" s="103"/>
      <c r="E31" s="103"/>
      <c r="F31" s="103"/>
      <c r="G31" s="103"/>
      <c r="H31" s="13"/>
    </row>
    <row r="32" spans="1:8" ht="12.75">
      <c r="A32" s="103"/>
      <c r="B32" s="103"/>
      <c r="C32" s="103"/>
      <c r="D32" s="103"/>
      <c r="E32" s="103"/>
      <c r="F32" s="103"/>
      <c r="G32" s="103"/>
      <c r="H32" s="13"/>
    </row>
    <row r="33" spans="1:8" ht="12.75">
      <c r="A33" s="103"/>
      <c r="B33" s="103"/>
      <c r="C33" s="103"/>
      <c r="D33" s="103"/>
      <c r="E33" s="103"/>
      <c r="F33" s="103"/>
      <c r="G33" s="103"/>
      <c r="H33" s="13"/>
    </row>
    <row r="34" spans="1:7" ht="12.75">
      <c r="A34" s="96"/>
      <c r="B34" s="96"/>
      <c r="C34" s="96"/>
      <c r="D34" s="96"/>
      <c r="E34" s="96"/>
      <c r="F34" s="96"/>
      <c r="G34" s="96"/>
    </row>
    <row r="35" spans="1:7" ht="12.75">
      <c r="A35" s="96"/>
      <c r="B35" s="96"/>
      <c r="C35" s="96"/>
      <c r="D35" s="96"/>
      <c r="E35" s="96"/>
      <c r="F35" s="96"/>
      <c r="G35" s="96"/>
    </row>
    <row r="36" spans="1:7" ht="12.75">
      <c r="A36" s="96"/>
      <c r="B36" s="96"/>
      <c r="C36" s="96"/>
      <c r="D36" s="96"/>
      <c r="E36" s="96"/>
      <c r="F36" s="96"/>
      <c r="G36" s="96"/>
    </row>
    <row r="37" spans="1:7" ht="12.75">
      <c r="A37" s="96"/>
      <c r="B37" s="96"/>
      <c r="C37" s="96"/>
      <c r="D37" s="96"/>
      <c r="E37" s="96"/>
      <c r="F37" s="96"/>
      <c r="G37" s="96"/>
    </row>
    <row r="38" spans="1:7" ht="12.75">
      <c r="A38" s="96"/>
      <c r="B38" s="96"/>
      <c r="C38" s="96"/>
      <c r="D38" s="96"/>
      <c r="E38" s="96"/>
      <c r="F38" s="96"/>
      <c r="G38" s="96"/>
    </row>
    <row r="39" spans="1:7" ht="12.75">
      <c r="A39" s="96"/>
      <c r="B39" s="96"/>
      <c r="C39" s="96"/>
      <c r="D39" s="96"/>
      <c r="E39" s="96"/>
      <c r="F39" s="96"/>
      <c r="G39" s="96"/>
    </row>
    <row r="40" spans="1:7" ht="12.75">
      <c r="A40" s="96"/>
      <c r="B40" s="96"/>
      <c r="C40" s="96"/>
      <c r="D40" s="96"/>
      <c r="E40" s="96"/>
      <c r="F40" s="96"/>
      <c r="G40" s="96"/>
    </row>
  </sheetData>
  <sheetProtection insertColumns="0" insertRows="0" insertHyperlinks="0" sort="0"/>
  <protectedRanges>
    <protectedRange sqref="H6:IV13 A6:B12 G6:G12 C6:F6 C12:F12 C7:E11" name="区域1"/>
  </protectedRanges>
  <mergeCells count="8">
    <mergeCell ref="A29:G29"/>
    <mergeCell ref="A1:G1"/>
    <mergeCell ref="A5:G5"/>
    <mergeCell ref="A3:G3"/>
    <mergeCell ref="A13:G13"/>
    <mergeCell ref="A6:D6"/>
    <mergeCell ref="A2:G2"/>
    <mergeCell ref="A4:G4"/>
  </mergeCells>
  <hyperlinks>
    <hyperlink ref="A15" location="SMF!A1" display="SMF"/>
    <hyperlink ref="A16" location="STF!A1" display="STF"/>
    <hyperlink ref="A17" location="SWF!A1" display="SWF"/>
    <hyperlink ref="A18" location="HSF!A1" display="HSF"/>
    <hyperlink ref="A19" location="HZF!A1" display="HZF"/>
    <hyperlink ref="A20" location="HDF!A1" display="HDF"/>
    <hyperlink ref="A21" location="HHF!A1" display="HHF"/>
    <hyperlink ref="A22:A23" location="accessories!A1" display="PP01"/>
    <hyperlink ref="A2" r:id="rId1" display="www.OilPaintingOnline.com"/>
  </hyperlinks>
  <printOptions/>
  <pageMargins left="0.7480314960629921" right="0.7480314960629921" top="0.5905511811023623" bottom="0.3937007874015748" header="0.5118110236220472" footer="0.5118110236220472"/>
  <pageSetup orientation="landscape" paperSize="9" r:id="rId2"/>
</worksheet>
</file>

<file path=xl/worksheets/sheet2.xml><?xml version="1.0" encoding="utf-8"?>
<worksheet xmlns="http://schemas.openxmlformats.org/spreadsheetml/2006/main" xmlns:r="http://schemas.openxmlformats.org/officeDocument/2006/relationships">
  <sheetPr codeName="Sheet2"/>
  <dimension ref="A1:O103"/>
  <sheetViews>
    <sheetView showGridLines="0" workbookViewId="0" topLeftCell="A1">
      <selection activeCell="D5" sqref="D5"/>
    </sheetView>
  </sheetViews>
  <sheetFormatPr defaultColWidth="9.140625" defaultRowHeight="12.75"/>
  <cols>
    <col min="1" max="2" width="5.00390625" style="3" customWidth="1"/>
    <col min="3" max="3" width="11.421875" style="3" customWidth="1"/>
    <col min="4" max="4" width="9.8515625" style="0" customWidth="1"/>
    <col min="5" max="5" width="10.00390625" style="5" customWidth="1"/>
    <col min="6" max="7" width="10.421875" style="3" customWidth="1"/>
    <col min="8" max="8" width="1.421875" style="0" customWidth="1"/>
    <col min="9" max="9" width="14.7109375" style="5" customWidth="1"/>
    <col min="10" max="10" width="8.00390625" style="56" customWidth="1"/>
    <col min="11" max="11" width="12.28125" style="55" customWidth="1"/>
    <col min="12" max="12" width="8.140625" style="55" customWidth="1"/>
    <col min="13" max="13" width="8.28125" style="23" customWidth="1"/>
    <col min="14" max="14" width="11.8515625" style="0" customWidth="1"/>
    <col min="15" max="15" width="16.140625" style="3" customWidth="1"/>
    <col min="16" max="16384" width="8.8515625" style="0" customWidth="1"/>
  </cols>
  <sheetData>
    <row r="1" spans="1:13" s="3" customFormat="1" ht="14.25" customHeight="1" thickBot="1">
      <c r="A1" s="20" t="s">
        <v>25</v>
      </c>
      <c r="B1" s="20"/>
      <c r="C1" s="20"/>
      <c r="D1" s="20"/>
      <c r="E1" s="5"/>
      <c r="F1" s="14"/>
      <c r="I1" s="5"/>
      <c r="J1" s="56"/>
      <c r="K1" s="54"/>
      <c r="L1" s="54"/>
      <c r="M1" s="23"/>
    </row>
    <row r="2" spans="1:15" s="3" customFormat="1" ht="13.5" thickBot="1">
      <c r="A2" s="206" t="s">
        <v>26</v>
      </c>
      <c r="B2" s="206" t="s">
        <v>72</v>
      </c>
      <c r="C2" s="58"/>
      <c r="D2" s="63"/>
      <c r="E2" s="64" t="s">
        <v>52</v>
      </c>
      <c r="F2" s="64"/>
      <c r="G2" s="65"/>
      <c r="I2" s="5"/>
      <c r="J2" s="56"/>
      <c r="K2" s="54"/>
      <c r="L2" s="54"/>
      <c r="M2" s="23"/>
      <c r="O2" s="28"/>
    </row>
    <row r="3" spans="1:15" s="121" customFormat="1" ht="12.75">
      <c r="A3" s="233" t="s">
        <v>28</v>
      </c>
      <c r="B3" s="233"/>
      <c r="C3" s="15"/>
      <c r="D3" s="116" t="s">
        <v>67</v>
      </c>
      <c r="E3" s="234" t="s">
        <v>55</v>
      </c>
      <c r="F3" s="234"/>
      <c r="G3" s="235"/>
      <c r="I3" s="117"/>
      <c r="J3" s="118"/>
      <c r="K3" s="119"/>
      <c r="L3" s="119"/>
      <c r="M3" s="120"/>
      <c r="O3" s="236" t="s">
        <v>35</v>
      </c>
    </row>
    <row r="4" spans="1:15" s="121" customFormat="1" ht="15.75" thickBot="1">
      <c r="A4" s="15" t="s">
        <v>29</v>
      </c>
      <c r="B4" s="15" t="s">
        <v>24</v>
      </c>
      <c r="C4" s="16" t="s">
        <v>0</v>
      </c>
      <c r="D4" s="53" t="s">
        <v>43</v>
      </c>
      <c r="E4" s="122" t="s">
        <v>68</v>
      </c>
      <c r="F4" s="122" t="s">
        <v>69</v>
      </c>
      <c r="G4" s="123" t="s">
        <v>70</v>
      </c>
      <c r="I4" s="124" t="s">
        <v>30</v>
      </c>
      <c r="J4" s="125" t="s">
        <v>44</v>
      </c>
      <c r="K4" s="126" t="s">
        <v>71</v>
      </c>
      <c r="L4" s="126" t="s">
        <v>10</v>
      </c>
      <c r="M4" s="127" t="s">
        <v>33</v>
      </c>
      <c r="N4" s="128" t="s">
        <v>34</v>
      </c>
      <c r="O4" s="237"/>
    </row>
    <row r="5" spans="1:15" ht="14.25">
      <c r="A5" s="25">
        <v>5</v>
      </c>
      <c r="B5" s="26">
        <v>12.5</v>
      </c>
      <c r="C5" s="27">
        <v>0.043267122</v>
      </c>
      <c r="D5" s="36"/>
      <c r="E5" s="37"/>
      <c r="F5" s="38"/>
      <c r="G5" s="34"/>
      <c r="I5" s="129">
        <f>C5*(D5+E5+F5+G5)</f>
        <v>0</v>
      </c>
      <c r="J5" s="130">
        <f>(D5/70)+(G5+E5+F5)/80</f>
        <v>0</v>
      </c>
      <c r="K5" s="130">
        <f aca="true" t="shared" si="0" ref="K5:K36">(D5/70*M5)+(E5+F5+G5)/80*M5</f>
        <v>0</v>
      </c>
      <c r="L5" s="130">
        <f aca="true" t="shared" si="1" ref="L5:L36">(D5/70*N5)+(E5+F5+G5)/80*N5</f>
        <v>0</v>
      </c>
      <c r="M5" s="131">
        <v>0.006118875</v>
      </c>
      <c r="N5" s="132">
        <v>1.90575</v>
      </c>
      <c r="O5" s="29"/>
    </row>
    <row r="6" spans="1:15" ht="14.25">
      <c r="A6" s="25">
        <v>6</v>
      </c>
      <c r="B6" s="26">
        <v>15</v>
      </c>
      <c r="C6" s="27">
        <v>0.05194523520000001</v>
      </c>
      <c r="D6" s="39"/>
      <c r="E6" s="40"/>
      <c r="F6" s="41"/>
      <c r="G6" s="42"/>
      <c r="I6" s="129">
        <f aca="true" t="shared" si="2" ref="I6:I69">C6*(D6+E6+F6+G6)</f>
        <v>0</v>
      </c>
      <c r="J6" s="130">
        <f aca="true" t="shared" si="3" ref="J6:J69">(D6/70)+(G6+E6+F6)/80</f>
        <v>0</v>
      </c>
      <c r="K6" s="130">
        <f t="shared" si="0"/>
        <v>0</v>
      </c>
      <c r="L6" s="130">
        <f t="shared" si="1"/>
        <v>0</v>
      </c>
      <c r="M6" s="133">
        <v>0.0071595</v>
      </c>
      <c r="N6" s="132">
        <v>2.2869</v>
      </c>
      <c r="O6" s="29"/>
    </row>
    <row r="7" spans="1:15" ht="14.25">
      <c r="A7" s="25">
        <v>7</v>
      </c>
      <c r="B7" s="26">
        <v>17.5</v>
      </c>
      <c r="C7" s="27">
        <v>0.060631578</v>
      </c>
      <c r="D7" s="39"/>
      <c r="E7" s="40"/>
      <c r="F7" s="41"/>
      <c r="G7" s="42"/>
      <c r="I7" s="129">
        <f t="shared" si="2"/>
        <v>0</v>
      </c>
      <c r="J7" s="130">
        <f t="shared" si="3"/>
        <v>0</v>
      </c>
      <c r="K7" s="130">
        <f t="shared" si="0"/>
        <v>0</v>
      </c>
      <c r="L7" s="130">
        <f t="shared" si="1"/>
        <v>0</v>
      </c>
      <c r="M7" s="134">
        <v>0.008200125</v>
      </c>
      <c r="N7" s="132">
        <v>2.6680500000000005</v>
      </c>
      <c r="O7" s="29"/>
    </row>
    <row r="8" spans="1:15" ht="14.25">
      <c r="A8" s="25">
        <v>8</v>
      </c>
      <c r="B8" s="26">
        <v>20</v>
      </c>
      <c r="C8" s="27">
        <v>0.0693261504</v>
      </c>
      <c r="D8" s="39"/>
      <c r="E8" s="40"/>
      <c r="F8" s="41"/>
      <c r="G8" s="42"/>
      <c r="I8" s="129">
        <f t="shared" si="2"/>
        <v>0</v>
      </c>
      <c r="J8" s="130">
        <f t="shared" si="3"/>
        <v>0</v>
      </c>
      <c r="K8" s="130">
        <f t="shared" si="0"/>
        <v>0</v>
      </c>
      <c r="L8" s="130">
        <f t="shared" si="1"/>
        <v>0</v>
      </c>
      <c r="M8" s="135">
        <v>0.00924075</v>
      </c>
      <c r="N8" s="132">
        <v>3.0492</v>
      </c>
      <c r="O8" s="29"/>
    </row>
    <row r="9" spans="1:15" ht="14.25">
      <c r="A9" s="25">
        <v>9</v>
      </c>
      <c r="B9" s="26">
        <v>22.5</v>
      </c>
      <c r="C9" s="27">
        <v>0.07802895240000002</v>
      </c>
      <c r="D9" s="39"/>
      <c r="E9" s="40"/>
      <c r="F9" s="41"/>
      <c r="G9" s="42"/>
      <c r="I9" s="129">
        <f t="shared" si="2"/>
        <v>0</v>
      </c>
      <c r="J9" s="130">
        <f t="shared" si="3"/>
        <v>0</v>
      </c>
      <c r="K9" s="130">
        <f t="shared" si="0"/>
        <v>0</v>
      </c>
      <c r="L9" s="130">
        <f t="shared" si="1"/>
        <v>0</v>
      </c>
      <c r="M9" s="136">
        <v>0.010281375</v>
      </c>
      <c r="N9" s="132">
        <v>3.4303500000000002</v>
      </c>
      <c r="O9" s="29"/>
    </row>
    <row r="10" spans="1:15" ht="14.25">
      <c r="A10" s="25">
        <v>10</v>
      </c>
      <c r="B10" s="26">
        <v>25</v>
      </c>
      <c r="C10" s="27">
        <v>0.086739984</v>
      </c>
      <c r="D10" s="39"/>
      <c r="E10" s="40"/>
      <c r="F10" s="41"/>
      <c r="G10" s="42"/>
      <c r="I10" s="129">
        <f t="shared" si="2"/>
        <v>0</v>
      </c>
      <c r="J10" s="130">
        <f t="shared" si="3"/>
        <v>0</v>
      </c>
      <c r="K10" s="130">
        <f t="shared" si="0"/>
        <v>0</v>
      </c>
      <c r="L10" s="130">
        <f t="shared" si="1"/>
        <v>0</v>
      </c>
      <c r="M10" s="137">
        <v>0.011322</v>
      </c>
      <c r="N10" s="132">
        <v>3.8115</v>
      </c>
      <c r="O10" s="29"/>
    </row>
    <row r="11" spans="1:15" ht="14.25">
      <c r="A11" s="25">
        <v>11</v>
      </c>
      <c r="B11" s="26">
        <v>27.5</v>
      </c>
      <c r="C11" s="27">
        <v>0.09545924520000003</v>
      </c>
      <c r="D11" s="39"/>
      <c r="E11" s="40"/>
      <c r="F11" s="41"/>
      <c r="G11" s="42"/>
      <c r="I11" s="129">
        <f t="shared" si="2"/>
        <v>0</v>
      </c>
      <c r="J11" s="130">
        <f t="shared" si="3"/>
        <v>0</v>
      </c>
      <c r="K11" s="130">
        <f t="shared" si="0"/>
        <v>0</v>
      </c>
      <c r="L11" s="130">
        <f t="shared" si="1"/>
        <v>0</v>
      </c>
      <c r="M11" s="138">
        <v>0.012362625</v>
      </c>
      <c r="N11" s="132">
        <v>4.19265</v>
      </c>
      <c r="O11" s="29"/>
    </row>
    <row r="12" spans="1:15" ht="14.25">
      <c r="A12" s="25">
        <v>12</v>
      </c>
      <c r="B12" s="26">
        <v>30</v>
      </c>
      <c r="C12" s="27">
        <v>0.104186736</v>
      </c>
      <c r="D12" s="39"/>
      <c r="E12" s="40"/>
      <c r="F12" s="41"/>
      <c r="G12" s="42"/>
      <c r="I12" s="129">
        <f t="shared" si="2"/>
        <v>0</v>
      </c>
      <c r="J12" s="130">
        <f t="shared" si="3"/>
        <v>0</v>
      </c>
      <c r="K12" s="130">
        <f t="shared" si="0"/>
        <v>0</v>
      </c>
      <c r="L12" s="130">
        <f t="shared" si="1"/>
        <v>0</v>
      </c>
      <c r="M12" s="139">
        <v>0.01340325</v>
      </c>
      <c r="N12" s="132">
        <v>4.5738</v>
      </c>
      <c r="O12" s="29"/>
    </row>
    <row r="13" spans="1:15" ht="14.25">
      <c r="A13" s="25">
        <v>13</v>
      </c>
      <c r="B13" s="26">
        <v>32.5</v>
      </c>
      <c r="C13" s="27">
        <v>0.11292245640000004</v>
      </c>
      <c r="D13" s="39"/>
      <c r="E13" s="40"/>
      <c r="F13" s="41"/>
      <c r="G13" s="42"/>
      <c r="I13" s="129">
        <f t="shared" si="2"/>
        <v>0</v>
      </c>
      <c r="J13" s="130">
        <f t="shared" si="3"/>
        <v>0</v>
      </c>
      <c r="K13" s="130">
        <f t="shared" si="0"/>
        <v>0</v>
      </c>
      <c r="L13" s="130">
        <f t="shared" si="1"/>
        <v>0</v>
      </c>
      <c r="M13" s="140">
        <v>0.014443875</v>
      </c>
      <c r="N13" s="132">
        <v>4.95495</v>
      </c>
      <c r="O13" s="29"/>
    </row>
    <row r="14" spans="1:15" ht="14.25">
      <c r="A14" s="25">
        <v>14</v>
      </c>
      <c r="B14" s="26">
        <v>35</v>
      </c>
      <c r="C14" s="27">
        <v>0.12166640640000001</v>
      </c>
      <c r="D14" s="39"/>
      <c r="E14" s="40"/>
      <c r="F14" s="41"/>
      <c r="G14" s="42"/>
      <c r="I14" s="129">
        <f t="shared" si="2"/>
        <v>0</v>
      </c>
      <c r="J14" s="130">
        <f t="shared" si="3"/>
        <v>0</v>
      </c>
      <c r="K14" s="130">
        <f t="shared" si="0"/>
        <v>0</v>
      </c>
      <c r="L14" s="130">
        <f t="shared" si="1"/>
        <v>0</v>
      </c>
      <c r="M14" s="141">
        <v>0.0154845</v>
      </c>
      <c r="N14" s="132">
        <v>5.336100000000001</v>
      </c>
      <c r="O14" s="29"/>
    </row>
    <row r="15" spans="1:15" ht="14.25">
      <c r="A15" s="25">
        <v>15</v>
      </c>
      <c r="B15" s="26">
        <v>37.5</v>
      </c>
      <c r="C15" s="27">
        <v>0.130418586</v>
      </c>
      <c r="D15" s="39"/>
      <c r="E15" s="40"/>
      <c r="F15" s="41"/>
      <c r="G15" s="42"/>
      <c r="I15" s="129">
        <f t="shared" si="2"/>
        <v>0</v>
      </c>
      <c r="J15" s="130">
        <f t="shared" si="3"/>
        <v>0</v>
      </c>
      <c r="K15" s="130">
        <f t="shared" si="0"/>
        <v>0</v>
      </c>
      <c r="L15" s="130">
        <f t="shared" si="1"/>
        <v>0</v>
      </c>
      <c r="M15" s="142">
        <v>0.016525125</v>
      </c>
      <c r="N15" s="132">
        <v>5.717250000000001</v>
      </c>
      <c r="O15" s="29"/>
    </row>
    <row r="16" spans="1:15" ht="14.25">
      <c r="A16" s="25">
        <v>16</v>
      </c>
      <c r="B16" s="26">
        <v>40</v>
      </c>
      <c r="C16" s="27">
        <v>0.1391789952</v>
      </c>
      <c r="D16" s="39"/>
      <c r="E16" s="40"/>
      <c r="F16" s="41"/>
      <c r="G16" s="42"/>
      <c r="I16" s="129">
        <f t="shared" si="2"/>
        <v>0</v>
      </c>
      <c r="J16" s="130">
        <f t="shared" si="3"/>
        <v>0</v>
      </c>
      <c r="K16" s="130">
        <f t="shared" si="0"/>
        <v>0</v>
      </c>
      <c r="L16" s="130">
        <f t="shared" si="1"/>
        <v>0</v>
      </c>
      <c r="M16" s="143">
        <v>0.01756575</v>
      </c>
      <c r="N16" s="132">
        <v>6.0984</v>
      </c>
      <c r="O16" s="29"/>
    </row>
    <row r="17" spans="1:15" ht="14.25">
      <c r="A17" s="25">
        <v>17</v>
      </c>
      <c r="B17" s="26">
        <v>42.5</v>
      </c>
      <c r="C17" s="27">
        <v>0.14794763400000002</v>
      </c>
      <c r="D17" s="39"/>
      <c r="E17" s="40"/>
      <c r="F17" s="41"/>
      <c r="G17" s="42"/>
      <c r="I17" s="129">
        <f t="shared" si="2"/>
        <v>0</v>
      </c>
      <c r="J17" s="130">
        <f t="shared" si="3"/>
        <v>0</v>
      </c>
      <c r="K17" s="130">
        <f t="shared" si="0"/>
        <v>0</v>
      </c>
      <c r="L17" s="130">
        <f t="shared" si="1"/>
        <v>0</v>
      </c>
      <c r="M17" s="144">
        <v>0.018606375</v>
      </c>
      <c r="N17" s="132">
        <v>6.4795500000000015</v>
      </c>
      <c r="O17" s="29"/>
    </row>
    <row r="18" spans="1:15" ht="14.25">
      <c r="A18" s="25">
        <v>18</v>
      </c>
      <c r="B18" s="26">
        <v>45</v>
      </c>
      <c r="C18" s="27">
        <v>0.15672450240000002</v>
      </c>
      <c r="D18" s="39"/>
      <c r="E18" s="40"/>
      <c r="F18" s="41"/>
      <c r="G18" s="42"/>
      <c r="I18" s="129">
        <f t="shared" si="2"/>
        <v>0</v>
      </c>
      <c r="J18" s="130">
        <f t="shared" si="3"/>
        <v>0</v>
      </c>
      <c r="K18" s="130">
        <f t="shared" si="0"/>
        <v>0</v>
      </c>
      <c r="L18" s="130">
        <f t="shared" si="1"/>
        <v>0</v>
      </c>
      <c r="M18" s="145">
        <v>0.019647</v>
      </c>
      <c r="N18" s="132">
        <v>6.8607000000000005</v>
      </c>
      <c r="O18" s="29"/>
    </row>
    <row r="19" spans="1:15" ht="14.25">
      <c r="A19" s="25">
        <v>19</v>
      </c>
      <c r="B19" s="26">
        <v>48</v>
      </c>
      <c r="C19" s="27">
        <v>0.16550960039999998</v>
      </c>
      <c r="D19" s="39"/>
      <c r="E19" s="40"/>
      <c r="F19" s="41"/>
      <c r="G19" s="42"/>
      <c r="I19" s="129">
        <f t="shared" si="2"/>
        <v>0</v>
      </c>
      <c r="J19" s="130">
        <f t="shared" si="3"/>
        <v>0</v>
      </c>
      <c r="K19" s="130">
        <f t="shared" si="0"/>
        <v>0</v>
      </c>
      <c r="L19" s="130">
        <f t="shared" si="1"/>
        <v>0</v>
      </c>
      <c r="M19" s="146">
        <v>0.020687625</v>
      </c>
      <c r="N19" s="132">
        <v>7.24185</v>
      </c>
      <c r="O19" s="29"/>
    </row>
    <row r="20" spans="1:15" ht="14.25">
      <c r="A20" s="25">
        <v>20</v>
      </c>
      <c r="B20" s="26">
        <v>50</v>
      </c>
      <c r="C20" s="27">
        <v>0.16607332799999996</v>
      </c>
      <c r="D20" s="39"/>
      <c r="E20" s="40"/>
      <c r="F20" s="41"/>
      <c r="G20" s="42"/>
      <c r="I20" s="129">
        <f t="shared" si="2"/>
        <v>0</v>
      </c>
      <c r="J20" s="130">
        <f t="shared" si="3"/>
        <v>0</v>
      </c>
      <c r="K20" s="130">
        <f t="shared" si="0"/>
        <v>0</v>
      </c>
      <c r="L20" s="130">
        <f t="shared" si="1"/>
        <v>0</v>
      </c>
      <c r="M20" s="147">
        <v>0.02172825</v>
      </c>
      <c r="N20" s="132">
        <v>7.623</v>
      </c>
      <c r="O20" s="29"/>
    </row>
    <row r="21" spans="1:15" ht="14.25">
      <c r="A21" s="25">
        <v>21</v>
      </c>
      <c r="B21" s="26">
        <v>52.5</v>
      </c>
      <c r="C21" s="27">
        <v>0.1744634052</v>
      </c>
      <c r="D21" s="39"/>
      <c r="E21" s="40"/>
      <c r="F21" s="41"/>
      <c r="G21" s="42"/>
      <c r="I21" s="129">
        <f t="shared" si="2"/>
        <v>0</v>
      </c>
      <c r="J21" s="130">
        <f t="shared" si="3"/>
        <v>0</v>
      </c>
      <c r="K21" s="130">
        <f t="shared" si="0"/>
        <v>0</v>
      </c>
      <c r="L21" s="130">
        <f t="shared" si="1"/>
        <v>0</v>
      </c>
      <c r="M21" s="148">
        <v>0.022768875</v>
      </c>
      <c r="N21" s="132">
        <v>8.004150000000001</v>
      </c>
      <c r="O21" s="29"/>
    </row>
    <row r="22" spans="1:15" ht="14.25">
      <c r="A22" s="25">
        <v>22</v>
      </c>
      <c r="B22" s="26">
        <v>55</v>
      </c>
      <c r="C22" s="27">
        <v>0.18286171200000004</v>
      </c>
      <c r="D22" s="39"/>
      <c r="E22" s="40"/>
      <c r="F22" s="41"/>
      <c r="G22" s="42"/>
      <c r="I22" s="129">
        <f t="shared" si="2"/>
        <v>0</v>
      </c>
      <c r="J22" s="130">
        <f t="shared" si="3"/>
        <v>0</v>
      </c>
      <c r="K22" s="130">
        <f t="shared" si="0"/>
        <v>0</v>
      </c>
      <c r="L22" s="130">
        <f t="shared" si="1"/>
        <v>0</v>
      </c>
      <c r="M22" s="149">
        <v>0.0238095</v>
      </c>
      <c r="N22" s="132">
        <v>8.3853</v>
      </c>
      <c r="O22" s="29"/>
    </row>
    <row r="23" spans="1:15" ht="14.25">
      <c r="A23" s="25">
        <v>23</v>
      </c>
      <c r="B23" s="26">
        <v>57.5</v>
      </c>
      <c r="C23" s="27">
        <v>0.1912682484</v>
      </c>
      <c r="D23" s="39"/>
      <c r="E23" s="40"/>
      <c r="F23" s="41"/>
      <c r="G23" s="42"/>
      <c r="I23" s="129">
        <f t="shared" si="2"/>
        <v>0</v>
      </c>
      <c r="J23" s="130">
        <f t="shared" si="3"/>
        <v>0</v>
      </c>
      <c r="K23" s="130">
        <f t="shared" si="0"/>
        <v>0</v>
      </c>
      <c r="L23" s="130">
        <f t="shared" si="1"/>
        <v>0</v>
      </c>
      <c r="M23" s="150">
        <v>0.024850125</v>
      </c>
      <c r="N23" s="132">
        <v>8.76645</v>
      </c>
      <c r="O23" s="29"/>
    </row>
    <row r="24" spans="1:15" ht="14.25">
      <c r="A24" s="25">
        <v>24</v>
      </c>
      <c r="B24" s="26">
        <v>60</v>
      </c>
      <c r="C24" s="27">
        <v>0.1996830144</v>
      </c>
      <c r="D24" s="39"/>
      <c r="E24" s="40"/>
      <c r="F24" s="41"/>
      <c r="G24" s="42"/>
      <c r="I24" s="129">
        <f t="shared" si="2"/>
        <v>0</v>
      </c>
      <c r="J24" s="130">
        <f t="shared" si="3"/>
        <v>0</v>
      </c>
      <c r="K24" s="130">
        <f t="shared" si="0"/>
        <v>0</v>
      </c>
      <c r="L24" s="130">
        <f t="shared" si="1"/>
        <v>0</v>
      </c>
      <c r="M24" s="151">
        <v>0.02589075</v>
      </c>
      <c r="N24" s="132">
        <v>9.1476</v>
      </c>
      <c r="O24" s="29"/>
    </row>
    <row r="25" spans="1:15" ht="14.25">
      <c r="A25" s="25">
        <v>25</v>
      </c>
      <c r="B25" s="26">
        <v>62.5</v>
      </c>
      <c r="C25" s="27">
        <v>0.20810601000000004</v>
      </c>
      <c r="D25" s="39"/>
      <c r="E25" s="40"/>
      <c r="F25" s="41"/>
      <c r="G25" s="42"/>
      <c r="I25" s="129">
        <f t="shared" si="2"/>
        <v>0</v>
      </c>
      <c r="J25" s="130">
        <f t="shared" si="3"/>
        <v>0</v>
      </c>
      <c r="K25" s="130">
        <f t="shared" si="0"/>
        <v>0</v>
      </c>
      <c r="L25" s="130">
        <f t="shared" si="1"/>
        <v>0</v>
      </c>
      <c r="M25" s="152">
        <v>0.026931375</v>
      </c>
      <c r="N25" s="132">
        <v>9.52875</v>
      </c>
      <c r="O25" s="29"/>
    </row>
    <row r="26" spans="1:15" ht="14.25">
      <c r="A26" s="25">
        <v>26</v>
      </c>
      <c r="B26" s="26">
        <v>65</v>
      </c>
      <c r="C26" s="27">
        <v>0.21824899200000006</v>
      </c>
      <c r="D26" s="39"/>
      <c r="E26" s="40"/>
      <c r="F26" s="41"/>
      <c r="G26" s="42"/>
      <c r="I26" s="129">
        <f t="shared" si="2"/>
        <v>0</v>
      </c>
      <c r="J26" s="130">
        <f t="shared" si="3"/>
        <v>0</v>
      </c>
      <c r="K26" s="130">
        <f t="shared" si="0"/>
        <v>0</v>
      </c>
      <c r="L26" s="130">
        <f t="shared" si="1"/>
        <v>0</v>
      </c>
      <c r="M26" s="153">
        <v>0.027972</v>
      </c>
      <c r="N26" s="132">
        <v>9.9099</v>
      </c>
      <c r="O26" s="29"/>
    </row>
    <row r="27" spans="1:15" ht="14.25">
      <c r="A27" s="25">
        <v>27</v>
      </c>
      <c r="B27" s="26">
        <v>67.5</v>
      </c>
      <c r="C27" s="27">
        <v>0.228865176</v>
      </c>
      <c r="D27" s="39"/>
      <c r="E27" s="40"/>
      <c r="F27" s="41"/>
      <c r="G27" s="42"/>
      <c r="I27" s="129">
        <f t="shared" si="2"/>
        <v>0</v>
      </c>
      <c r="J27" s="130">
        <f t="shared" si="3"/>
        <v>0</v>
      </c>
      <c r="K27" s="130">
        <f t="shared" si="0"/>
        <v>0</v>
      </c>
      <c r="L27" s="130">
        <f t="shared" si="1"/>
        <v>0</v>
      </c>
      <c r="M27" s="154">
        <v>0.029012625</v>
      </c>
      <c r="N27" s="132">
        <v>10.29105</v>
      </c>
      <c r="O27" s="29"/>
    </row>
    <row r="28" spans="1:15" ht="14.25">
      <c r="A28" s="25">
        <v>28</v>
      </c>
      <c r="B28" s="26">
        <v>70</v>
      </c>
      <c r="C28" s="27">
        <v>0.23964595200000005</v>
      </c>
      <c r="D28" s="39"/>
      <c r="E28" s="40"/>
      <c r="F28" s="41"/>
      <c r="G28" s="42"/>
      <c r="I28" s="129">
        <f t="shared" si="2"/>
        <v>0</v>
      </c>
      <c r="J28" s="130">
        <f t="shared" si="3"/>
        <v>0</v>
      </c>
      <c r="K28" s="130">
        <f t="shared" si="0"/>
        <v>0</v>
      </c>
      <c r="L28" s="130">
        <f t="shared" si="1"/>
        <v>0</v>
      </c>
      <c r="M28" s="155">
        <v>0.03005325</v>
      </c>
      <c r="N28" s="132">
        <v>10.672200000000002</v>
      </c>
      <c r="O28" s="29"/>
    </row>
    <row r="29" spans="1:15" ht="14.25">
      <c r="A29" s="25">
        <v>29</v>
      </c>
      <c r="B29" s="26">
        <v>72.5</v>
      </c>
      <c r="C29" s="27">
        <v>0.25059132</v>
      </c>
      <c r="D29" s="39"/>
      <c r="E29" s="40"/>
      <c r="F29" s="41"/>
      <c r="G29" s="42"/>
      <c r="I29" s="129">
        <f t="shared" si="2"/>
        <v>0</v>
      </c>
      <c r="J29" s="130">
        <f t="shared" si="3"/>
        <v>0</v>
      </c>
      <c r="K29" s="130">
        <f t="shared" si="0"/>
        <v>0</v>
      </c>
      <c r="L29" s="130">
        <f t="shared" si="1"/>
        <v>0</v>
      </c>
      <c r="M29" s="156">
        <v>0.031093875</v>
      </c>
      <c r="N29" s="132">
        <v>11.053350000000002</v>
      </c>
      <c r="O29" s="29"/>
    </row>
    <row r="30" spans="1:15" ht="14.25">
      <c r="A30" s="25">
        <v>30</v>
      </c>
      <c r="B30" s="26">
        <v>75</v>
      </c>
      <c r="C30" s="27">
        <v>0.26170128</v>
      </c>
      <c r="D30" s="39"/>
      <c r="E30" s="40"/>
      <c r="F30" s="41"/>
      <c r="G30" s="42"/>
      <c r="I30" s="129">
        <f t="shared" si="2"/>
        <v>0</v>
      </c>
      <c r="J30" s="130">
        <f t="shared" si="3"/>
        <v>0</v>
      </c>
      <c r="K30" s="130">
        <f t="shared" si="0"/>
        <v>0</v>
      </c>
      <c r="L30" s="130">
        <f t="shared" si="1"/>
        <v>0</v>
      </c>
      <c r="M30" s="157">
        <v>0.0321345</v>
      </c>
      <c r="N30" s="132">
        <v>11.434500000000002</v>
      </c>
      <c r="O30" s="29"/>
    </row>
    <row r="31" spans="1:15" ht="14.25">
      <c r="A31" s="25">
        <v>31</v>
      </c>
      <c r="B31" s="26">
        <v>77.5</v>
      </c>
      <c r="C31" s="27">
        <v>0.27297583200000003</v>
      </c>
      <c r="D31" s="39"/>
      <c r="E31" s="40"/>
      <c r="F31" s="41"/>
      <c r="G31" s="42"/>
      <c r="I31" s="129">
        <f t="shared" si="2"/>
        <v>0</v>
      </c>
      <c r="J31" s="130">
        <f t="shared" si="3"/>
        <v>0</v>
      </c>
      <c r="K31" s="130">
        <f t="shared" si="0"/>
        <v>0</v>
      </c>
      <c r="L31" s="130">
        <f t="shared" si="1"/>
        <v>0</v>
      </c>
      <c r="M31" s="158">
        <v>0.033175125</v>
      </c>
      <c r="N31" s="132">
        <v>11.81565</v>
      </c>
      <c r="O31" s="29"/>
    </row>
    <row r="32" spans="1:15" ht="14.25">
      <c r="A32" s="25">
        <v>32</v>
      </c>
      <c r="B32" s="26">
        <v>80</v>
      </c>
      <c r="C32" s="27">
        <v>0.28441497600000004</v>
      </c>
      <c r="D32" s="39"/>
      <c r="E32" s="40"/>
      <c r="F32" s="41"/>
      <c r="G32" s="42"/>
      <c r="I32" s="129">
        <f t="shared" si="2"/>
        <v>0</v>
      </c>
      <c r="J32" s="130">
        <f t="shared" si="3"/>
        <v>0</v>
      </c>
      <c r="K32" s="130">
        <f t="shared" si="0"/>
        <v>0</v>
      </c>
      <c r="L32" s="130">
        <f t="shared" si="1"/>
        <v>0</v>
      </c>
      <c r="M32" s="159">
        <v>0.03421575</v>
      </c>
      <c r="N32" s="132">
        <v>12.1968</v>
      </c>
      <c r="O32" s="29"/>
    </row>
    <row r="33" spans="1:15" ht="14.25">
      <c r="A33" s="25">
        <v>33</v>
      </c>
      <c r="B33" s="26">
        <v>82.5</v>
      </c>
      <c r="C33" s="27">
        <v>0.2960187120000001</v>
      </c>
      <c r="D33" s="39"/>
      <c r="E33" s="40"/>
      <c r="F33" s="41"/>
      <c r="G33" s="42"/>
      <c r="I33" s="129">
        <f t="shared" si="2"/>
        <v>0</v>
      </c>
      <c r="J33" s="130">
        <f t="shared" si="3"/>
        <v>0</v>
      </c>
      <c r="K33" s="130">
        <f t="shared" si="0"/>
        <v>0</v>
      </c>
      <c r="L33" s="130">
        <f t="shared" si="1"/>
        <v>0</v>
      </c>
      <c r="M33" s="160">
        <v>0.035256375</v>
      </c>
      <c r="N33" s="132">
        <v>12.577950000000001</v>
      </c>
      <c r="O33" s="29"/>
    </row>
    <row r="34" spans="1:15" ht="14.25">
      <c r="A34" s="25">
        <v>34</v>
      </c>
      <c r="B34" s="26">
        <v>85</v>
      </c>
      <c r="C34" s="27">
        <v>0.30778704</v>
      </c>
      <c r="D34" s="39"/>
      <c r="E34" s="40"/>
      <c r="F34" s="41"/>
      <c r="G34" s="42"/>
      <c r="I34" s="129">
        <f t="shared" si="2"/>
        <v>0</v>
      </c>
      <c r="J34" s="130">
        <f t="shared" si="3"/>
        <v>0</v>
      </c>
      <c r="K34" s="130">
        <f t="shared" si="0"/>
        <v>0</v>
      </c>
      <c r="L34" s="130">
        <f t="shared" si="1"/>
        <v>0</v>
      </c>
      <c r="M34" s="161">
        <v>0.036297</v>
      </c>
      <c r="N34" s="132">
        <v>12.959100000000003</v>
      </c>
      <c r="O34" s="29"/>
    </row>
    <row r="35" spans="1:15" ht="14.25">
      <c r="A35" s="25">
        <v>35</v>
      </c>
      <c r="B35" s="26">
        <v>87.5</v>
      </c>
      <c r="C35" s="27">
        <v>0.31971996</v>
      </c>
      <c r="D35" s="39"/>
      <c r="E35" s="40"/>
      <c r="F35" s="41"/>
      <c r="G35" s="42"/>
      <c r="I35" s="129">
        <f t="shared" si="2"/>
        <v>0</v>
      </c>
      <c r="J35" s="130">
        <f t="shared" si="3"/>
        <v>0</v>
      </c>
      <c r="K35" s="130">
        <f t="shared" si="0"/>
        <v>0</v>
      </c>
      <c r="L35" s="130">
        <f t="shared" si="1"/>
        <v>0</v>
      </c>
      <c r="M35" s="162">
        <v>0.037337625</v>
      </c>
      <c r="N35" s="132">
        <v>13.340250000000001</v>
      </c>
      <c r="O35" s="29"/>
    </row>
    <row r="36" spans="1:15" ht="14.25">
      <c r="A36" s="25">
        <v>36</v>
      </c>
      <c r="B36" s="26">
        <v>90</v>
      </c>
      <c r="C36" s="27">
        <v>0.33181747200000006</v>
      </c>
      <c r="D36" s="39"/>
      <c r="E36" s="40"/>
      <c r="F36" s="41"/>
      <c r="G36" s="42"/>
      <c r="I36" s="129">
        <f t="shared" si="2"/>
        <v>0</v>
      </c>
      <c r="J36" s="130">
        <f t="shared" si="3"/>
        <v>0</v>
      </c>
      <c r="K36" s="130">
        <f t="shared" si="0"/>
        <v>0</v>
      </c>
      <c r="L36" s="130">
        <f t="shared" si="1"/>
        <v>0</v>
      </c>
      <c r="M36" s="163">
        <v>0.03837825</v>
      </c>
      <c r="N36" s="132">
        <v>13.721400000000001</v>
      </c>
      <c r="O36" s="29"/>
    </row>
    <row r="37" spans="1:15" ht="14.25">
      <c r="A37" s="25">
        <v>37</v>
      </c>
      <c r="B37" s="26">
        <v>92.5</v>
      </c>
      <c r="C37" s="27">
        <v>0.344079576</v>
      </c>
      <c r="D37" s="39"/>
      <c r="E37" s="40"/>
      <c r="F37" s="41"/>
      <c r="G37" s="42"/>
      <c r="I37" s="129">
        <f t="shared" si="2"/>
        <v>0</v>
      </c>
      <c r="J37" s="130">
        <f t="shared" si="3"/>
        <v>0</v>
      </c>
      <c r="K37" s="130">
        <f aca="true" t="shared" si="4" ref="K37:K68">(D37/70*M37)+(E37+F37+G37)/80*M37</f>
        <v>0</v>
      </c>
      <c r="L37" s="130">
        <f aca="true" t="shared" si="5" ref="L37:L68">(D37/70*N37)+(E37+F37+G37)/80*N37</f>
        <v>0</v>
      </c>
      <c r="M37" s="164">
        <v>0.039418875</v>
      </c>
      <c r="N37" s="132">
        <v>14.10255</v>
      </c>
      <c r="O37" s="29"/>
    </row>
    <row r="38" spans="1:15" ht="14.25">
      <c r="A38" s="25">
        <v>38</v>
      </c>
      <c r="B38" s="26">
        <v>95</v>
      </c>
      <c r="C38" s="27">
        <v>0.356506272</v>
      </c>
      <c r="D38" s="39"/>
      <c r="E38" s="40"/>
      <c r="F38" s="41"/>
      <c r="G38" s="42"/>
      <c r="I38" s="129">
        <f t="shared" si="2"/>
        <v>0</v>
      </c>
      <c r="J38" s="130">
        <f t="shared" si="3"/>
        <v>0</v>
      </c>
      <c r="K38" s="130">
        <f t="shared" si="4"/>
        <v>0</v>
      </c>
      <c r="L38" s="130">
        <f t="shared" si="5"/>
        <v>0</v>
      </c>
      <c r="M38" s="165">
        <v>0.0404595</v>
      </c>
      <c r="N38" s="132">
        <v>14.4837</v>
      </c>
      <c r="O38" s="29"/>
    </row>
    <row r="39" spans="1:15" ht="14.25">
      <c r="A39" s="25">
        <v>39</v>
      </c>
      <c r="B39" s="26">
        <v>97.5</v>
      </c>
      <c r="C39" s="27">
        <v>0.36909756</v>
      </c>
      <c r="D39" s="39"/>
      <c r="E39" s="40"/>
      <c r="F39" s="41"/>
      <c r="G39" s="42"/>
      <c r="I39" s="129">
        <f t="shared" si="2"/>
        <v>0</v>
      </c>
      <c r="J39" s="130">
        <f t="shared" si="3"/>
        <v>0</v>
      </c>
      <c r="K39" s="130">
        <f t="shared" si="4"/>
        <v>0</v>
      </c>
      <c r="L39" s="130">
        <f t="shared" si="5"/>
        <v>0</v>
      </c>
      <c r="M39" s="166">
        <v>0.041500125</v>
      </c>
      <c r="N39" s="132">
        <v>14.86485</v>
      </c>
      <c r="O39" s="29"/>
    </row>
    <row r="40" spans="1:15" ht="14.25">
      <c r="A40" s="25">
        <v>40</v>
      </c>
      <c r="B40" s="26">
        <v>100</v>
      </c>
      <c r="C40" s="27">
        <v>0.38185343999999993</v>
      </c>
      <c r="D40" s="39"/>
      <c r="E40" s="40"/>
      <c r="F40" s="41"/>
      <c r="G40" s="42"/>
      <c r="I40" s="129">
        <f t="shared" si="2"/>
        <v>0</v>
      </c>
      <c r="J40" s="130">
        <f t="shared" si="3"/>
        <v>0</v>
      </c>
      <c r="K40" s="130">
        <f t="shared" si="4"/>
        <v>0</v>
      </c>
      <c r="L40" s="130">
        <f t="shared" si="5"/>
        <v>0</v>
      </c>
      <c r="M40" s="167">
        <v>0.04254075</v>
      </c>
      <c r="N40" s="132">
        <v>15.246</v>
      </c>
      <c r="O40" s="29"/>
    </row>
    <row r="41" spans="1:15" ht="14.25">
      <c r="A41" s="25">
        <v>41</v>
      </c>
      <c r="B41" s="26">
        <v>102.5</v>
      </c>
      <c r="C41" s="27">
        <v>0.394773912</v>
      </c>
      <c r="D41" s="39"/>
      <c r="E41" s="40"/>
      <c r="F41" s="41"/>
      <c r="G41" s="42"/>
      <c r="I41" s="129">
        <f t="shared" si="2"/>
        <v>0</v>
      </c>
      <c r="J41" s="130">
        <f t="shared" si="3"/>
        <v>0</v>
      </c>
      <c r="K41" s="130">
        <f t="shared" si="4"/>
        <v>0</v>
      </c>
      <c r="L41" s="130">
        <f t="shared" si="5"/>
        <v>0</v>
      </c>
      <c r="M41" s="168">
        <v>0.043581375</v>
      </c>
      <c r="N41" s="132">
        <v>15.627150000000002</v>
      </c>
      <c r="O41" s="29"/>
    </row>
    <row r="42" spans="1:15" ht="14.25">
      <c r="A42" s="25">
        <v>42</v>
      </c>
      <c r="B42" s="26">
        <v>105</v>
      </c>
      <c r="C42" s="27">
        <v>0.407858976</v>
      </c>
      <c r="D42" s="39"/>
      <c r="E42" s="40"/>
      <c r="F42" s="41"/>
      <c r="G42" s="42"/>
      <c r="I42" s="129">
        <f t="shared" si="2"/>
        <v>0</v>
      </c>
      <c r="J42" s="130">
        <f t="shared" si="3"/>
        <v>0</v>
      </c>
      <c r="K42" s="130">
        <f t="shared" si="4"/>
        <v>0</v>
      </c>
      <c r="L42" s="130">
        <f t="shared" si="5"/>
        <v>0</v>
      </c>
      <c r="M42" s="169">
        <v>0.044622</v>
      </c>
      <c r="N42" s="132">
        <v>16.008300000000002</v>
      </c>
      <c r="O42" s="29"/>
    </row>
    <row r="43" spans="1:15" ht="14.25">
      <c r="A43" s="25">
        <v>43</v>
      </c>
      <c r="B43" s="26">
        <v>107.5</v>
      </c>
      <c r="C43" s="27">
        <v>0.42110863200000004</v>
      </c>
      <c r="D43" s="39"/>
      <c r="E43" s="40"/>
      <c r="F43" s="41"/>
      <c r="G43" s="42"/>
      <c r="I43" s="129">
        <f t="shared" si="2"/>
        <v>0</v>
      </c>
      <c r="J43" s="130">
        <f t="shared" si="3"/>
        <v>0</v>
      </c>
      <c r="K43" s="130">
        <f t="shared" si="4"/>
        <v>0</v>
      </c>
      <c r="L43" s="130">
        <f t="shared" si="5"/>
        <v>0</v>
      </c>
      <c r="M43" s="170">
        <v>0.045662625</v>
      </c>
      <c r="N43" s="132">
        <v>16.38945</v>
      </c>
      <c r="O43" s="29"/>
    </row>
    <row r="44" spans="1:15" ht="14.25">
      <c r="A44" s="25">
        <v>44</v>
      </c>
      <c r="B44" s="26">
        <v>110</v>
      </c>
      <c r="C44" s="27">
        <v>0.4345228800000001</v>
      </c>
      <c r="D44" s="39"/>
      <c r="E44" s="40"/>
      <c r="F44" s="41"/>
      <c r="G44" s="42"/>
      <c r="I44" s="129">
        <f t="shared" si="2"/>
        <v>0</v>
      </c>
      <c r="J44" s="130">
        <f t="shared" si="3"/>
        <v>0</v>
      </c>
      <c r="K44" s="130">
        <f t="shared" si="4"/>
        <v>0</v>
      </c>
      <c r="L44" s="130">
        <f t="shared" si="5"/>
        <v>0</v>
      </c>
      <c r="M44" s="171">
        <v>0.04670325</v>
      </c>
      <c r="N44" s="132">
        <v>16.7706</v>
      </c>
      <c r="O44" s="29"/>
    </row>
    <row r="45" spans="1:15" ht="14.25">
      <c r="A45" s="25">
        <v>45</v>
      </c>
      <c r="B45" s="26">
        <v>112.5</v>
      </c>
      <c r="C45" s="27">
        <v>0.44810172000000004</v>
      </c>
      <c r="D45" s="39"/>
      <c r="E45" s="40"/>
      <c r="F45" s="41"/>
      <c r="G45" s="42"/>
      <c r="I45" s="129">
        <f t="shared" si="2"/>
        <v>0</v>
      </c>
      <c r="J45" s="130">
        <f t="shared" si="3"/>
        <v>0</v>
      </c>
      <c r="K45" s="130">
        <f t="shared" si="4"/>
        <v>0</v>
      </c>
      <c r="L45" s="130">
        <f t="shared" si="5"/>
        <v>0</v>
      </c>
      <c r="M45" s="172">
        <v>0.047743875</v>
      </c>
      <c r="N45" s="132">
        <v>17.151750000000003</v>
      </c>
      <c r="O45" s="29"/>
    </row>
    <row r="46" spans="1:15" ht="14.25">
      <c r="A46" s="25">
        <v>46</v>
      </c>
      <c r="B46" s="26">
        <v>115</v>
      </c>
      <c r="C46" s="27">
        <v>0.46184515200000004</v>
      </c>
      <c r="D46" s="39"/>
      <c r="E46" s="40"/>
      <c r="F46" s="41"/>
      <c r="G46" s="42"/>
      <c r="I46" s="129">
        <f t="shared" si="2"/>
        <v>0</v>
      </c>
      <c r="J46" s="130">
        <f t="shared" si="3"/>
        <v>0</v>
      </c>
      <c r="K46" s="130">
        <f t="shared" si="4"/>
        <v>0</v>
      </c>
      <c r="L46" s="130">
        <f t="shared" si="5"/>
        <v>0</v>
      </c>
      <c r="M46" s="173">
        <v>0.0487845</v>
      </c>
      <c r="N46" s="132">
        <v>17.5329</v>
      </c>
      <c r="O46" s="29"/>
    </row>
    <row r="47" spans="1:15" ht="14.25">
      <c r="A47" s="25">
        <v>47</v>
      </c>
      <c r="B47" s="26">
        <v>117.5</v>
      </c>
      <c r="C47" s="27">
        <v>0.475753176</v>
      </c>
      <c r="D47" s="39"/>
      <c r="E47" s="40"/>
      <c r="F47" s="41"/>
      <c r="G47" s="42"/>
      <c r="I47" s="129">
        <f t="shared" si="2"/>
        <v>0</v>
      </c>
      <c r="J47" s="130">
        <f t="shared" si="3"/>
        <v>0</v>
      </c>
      <c r="K47" s="130">
        <f t="shared" si="4"/>
        <v>0</v>
      </c>
      <c r="L47" s="130">
        <f t="shared" si="5"/>
        <v>0</v>
      </c>
      <c r="M47" s="174">
        <v>0.049825125</v>
      </c>
      <c r="N47" s="132">
        <v>17.91405</v>
      </c>
      <c r="O47" s="29"/>
    </row>
    <row r="48" spans="1:15" ht="14.25">
      <c r="A48" s="25">
        <v>48</v>
      </c>
      <c r="B48" s="26">
        <v>120</v>
      </c>
      <c r="C48" s="27">
        <v>0.489825792</v>
      </c>
      <c r="D48" s="39"/>
      <c r="E48" s="40"/>
      <c r="F48" s="41"/>
      <c r="G48" s="42"/>
      <c r="I48" s="129">
        <f t="shared" si="2"/>
        <v>0</v>
      </c>
      <c r="J48" s="130">
        <f t="shared" si="3"/>
        <v>0</v>
      </c>
      <c r="K48" s="130">
        <f t="shared" si="4"/>
        <v>0</v>
      </c>
      <c r="L48" s="130">
        <f t="shared" si="5"/>
        <v>0</v>
      </c>
      <c r="M48" s="175">
        <v>0.05086575</v>
      </c>
      <c r="N48" s="132">
        <v>18.2952</v>
      </c>
      <c r="O48" s="29"/>
    </row>
    <row r="49" spans="1:15" ht="14.25">
      <c r="A49" s="25">
        <v>49</v>
      </c>
      <c r="B49" s="26">
        <v>122.5</v>
      </c>
      <c r="C49" s="27">
        <v>0.504063</v>
      </c>
      <c r="D49" s="39"/>
      <c r="E49" s="40"/>
      <c r="F49" s="41"/>
      <c r="G49" s="42"/>
      <c r="I49" s="129">
        <f t="shared" si="2"/>
        <v>0</v>
      </c>
      <c r="J49" s="130">
        <f t="shared" si="3"/>
        <v>0</v>
      </c>
      <c r="K49" s="130">
        <f t="shared" si="4"/>
        <v>0</v>
      </c>
      <c r="L49" s="130">
        <f t="shared" si="5"/>
        <v>0</v>
      </c>
      <c r="M49" s="176">
        <v>0.051906375</v>
      </c>
      <c r="N49" s="132">
        <v>18.67635</v>
      </c>
      <c r="O49" s="29"/>
    </row>
    <row r="50" spans="1:15" ht="14.25">
      <c r="A50" s="25">
        <v>50</v>
      </c>
      <c r="B50" s="26">
        <v>125</v>
      </c>
      <c r="C50" s="27">
        <v>0.5184648000000001</v>
      </c>
      <c r="D50" s="39"/>
      <c r="E50" s="40"/>
      <c r="F50" s="41"/>
      <c r="G50" s="42"/>
      <c r="I50" s="129">
        <f t="shared" si="2"/>
        <v>0</v>
      </c>
      <c r="J50" s="130">
        <f t="shared" si="3"/>
        <v>0</v>
      </c>
      <c r="K50" s="130">
        <f t="shared" si="4"/>
        <v>0</v>
      </c>
      <c r="L50" s="130">
        <f t="shared" si="5"/>
        <v>0</v>
      </c>
      <c r="M50" s="177">
        <v>0.052947</v>
      </c>
      <c r="N50" s="132">
        <v>19.0575</v>
      </c>
      <c r="O50" s="29"/>
    </row>
    <row r="51" spans="1:15" ht="14.25">
      <c r="A51" s="25">
        <v>51</v>
      </c>
      <c r="B51" s="26">
        <v>127.5</v>
      </c>
      <c r="C51" s="27">
        <v>0.533031192</v>
      </c>
      <c r="D51" s="39"/>
      <c r="E51" s="40"/>
      <c r="F51" s="41"/>
      <c r="G51" s="42"/>
      <c r="I51" s="129">
        <f t="shared" si="2"/>
        <v>0</v>
      </c>
      <c r="J51" s="130">
        <f t="shared" si="3"/>
        <v>0</v>
      </c>
      <c r="K51" s="130">
        <f t="shared" si="4"/>
        <v>0</v>
      </c>
      <c r="L51" s="130">
        <f t="shared" si="5"/>
        <v>0</v>
      </c>
      <c r="M51" s="178">
        <v>0.053987625</v>
      </c>
      <c r="N51" s="132">
        <v>19.43865</v>
      </c>
      <c r="O51" s="29"/>
    </row>
    <row r="52" spans="1:15" ht="14.25">
      <c r="A52" s="25">
        <v>52</v>
      </c>
      <c r="B52" s="26">
        <v>130</v>
      </c>
      <c r="C52" s="27">
        <v>0.5477621760000001</v>
      </c>
      <c r="D52" s="39"/>
      <c r="E52" s="40"/>
      <c r="F52" s="41"/>
      <c r="G52" s="42"/>
      <c r="I52" s="129">
        <f t="shared" si="2"/>
        <v>0</v>
      </c>
      <c r="J52" s="130">
        <f t="shared" si="3"/>
        <v>0</v>
      </c>
      <c r="K52" s="130">
        <f t="shared" si="4"/>
        <v>0</v>
      </c>
      <c r="L52" s="130">
        <f t="shared" si="5"/>
        <v>0</v>
      </c>
      <c r="M52" s="179">
        <v>0.05502825</v>
      </c>
      <c r="N52" s="132">
        <v>19.8198</v>
      </c>
      <c r="O52" s="29"/>
    </row>
    <row r="53" spans="1:15" ht="14.25">
      <c r="A53" s="25">
        <v>53</v>
      </c>
      <c r="B53" s="26">
        <v>132.5</v>
      </c>
      <c r="C53" s="27">
        <v>0.562657752</v>
      </c>
      <c r="D53" s="39"/>
      <c r="E53" s="40"/>
      <c r="F53" s="41"/>
      <c r="G53" s="42"/>
      <c r="I53" s="129">
        <f t="shared" si="2"/>
        <v>0</v>
      </c>
      <c r="J53" s="130">
        <f t="shared" si="3"/>
        <v>0</v>
      </c>
      <c r="K53" s="130">
        <f t="shared" si="4"/>
        <v>0</v>
      </c>
      <c r="L53" s="130">
        <f t="shared" si="5"/>
        <v>0</v>
      </c>
      <c r="M53" s="180">
        <v>0.056068875</v>
      </c>
      <c r="N53" s="132">
        <v>20.200950000000002</v>
      </c>
      <c r="O53" s="29"/>
    </row>
    <row r="54" spans="1:15" ht="14.25">
      <c r="A54" s="25">
        <v>54</v>
      </c>
      <c r="B54" s="26">
        <v>135</v>
      </c>
      <c r="C54" s="27">
        <v>0.57771792</v>
      </c>
      <c r="D54" s="39"/>
      <c r="E54" s="40"/>
      <c r="F54" s="41"/>
      <c r="G54" s="42"/>
      <c r="I54" s="129">
        <f t="shared" si="2"/>
        <v>0</v>
      </c>
      <c r="J54" s="130">
        <f t="shared" si="3"/>
        <v>0</v>
      </c>
      <c r="K54" s="130">
        <f t="shared" si="4"/>
        <v>0</v>
      </c>
      <c r="L54" s="130">
        <f t="shared" si="5"/>
        <v>0</v>
      </c>
      <c r="M54" s="181">
        <v>0.0571095</v>
      </c>
      <c r="N54" s="132">
        <v>20.5821</v>
      </c>
      <c r="O54" s="29"/>
    </row>
    <row r="55" spans="1:15" ht="14.25">
      <c r="A55" s="25">
        <v>55</v>
      </c>
      <c r="B55" s="26">
        <v>137.5</v>
      </c>
      <c r="C55" s="27">
        <v>0.5929426799999999</v>
      </c>
      <c r="D55" s="39"/>
      <c r="E55" s="40"/>
      <c r="F55" s="41"/>
      <c r="G55" s="42"/>
      <c r="I55" s="129">
        <f t="shared" si="2"/>
        <v>0</v>
      </c>
      <c r="J55" s="130">
        <f t="shared" si="3"/>
        <v>0</v>
      </c>
      <c r="K55" s="130">
        <f t="shared" si="4"/>
        <v>0</v>
      </c>
      <c r="L55" s="130">
        <f t="shared" si="5"/>
        <v>0</v>
      </c>
      <c r="M55" s="182">
        <v>0.058150125</v>
      </c>
      <c r="N55" s="132">
        <v>20.963250000000002</v>
      </c>
      <c r="O55" s="29"/>
    </row>
    <row r="56" spans="1:15" ht="14.25">
      <c r="A56" s="25">
        <v>56</v>
      </c>
      <c r="B56" s="26">
        <v>140</v>
      </c>
      <c r="C56" s="27">
        <v>0.6083320320000001</v>
      </c>
      <c r="D56" s="39"/>
      <c r="E56" s="40"/>
      <c r="F56" s="41"/>
      <c r="G56" s="42"/>
      <c r="I56" s="129">
        <f t="shared" si="2"/>
        <v>0</v>
      </c>
      <c r="J56" s="130">
        <f t="shared" si="3"/>
        <v>0</v>
      </c>
      <c r="K56" s="130">
        <f t="shared" si="4"/>
        <v>0</v>
      </c>
      <c r="L56" s="130">
        <f t="shared" si="5"/>
        <v>0</v>
      </c>
      <c r="M56" s="183">
        <v>0.05919075</v>
      </c>
      <c r="N56" s="132">
        <v>21.344400000000004</v>
      </c>
      <c r="O56" s="29"/>
    </row>
    <row r="57" spans="1:15" ht="14.25">
      <c r="A57" s="25">
        <v>57</v>
      </c>
      <c r="B57" s="26">
        <v>142.5</v>
      </c>
      <c r="C57" s="27">
        <v>0.6238859760000001</v>
      </c>
      <c r="D57" s="39"/>
      <c r="E57" s="40"/>
      <c r="F57" s="41"/>
      <c r="G57" s="42"/>
      <c r="I57" s="129">
        <f t="shared" si="2"/>
        <v>0</v>
      </c>
      <c r="J57" s="130">
        <f t="shared" si="3"/>
        <v>0</v>
      </c>
      <c r="K57" s="130">
        <f t="shared" si="4"/>
        <v>0</v>
      </c>
      <c r="L57" s="130">
        <f t="shared" si="5"/>
        <v>0</v>
      </c>
      <c r="M57" s="184">
        <v>0.060231375</v>
      </c>
      <c r="N57" s="132">
        <v>21.72555</v>
      </c>
      <c r="O57" s="29"/>
    </row>
    <row r="58" spans="1:15" ht="14.25">
      <c r="A58" s="25">
        <v>58</v>
      </c>
      <c r="B58" s="26">
        <v>145</v>
      </c>
      <c r="C58" s="27">
        <v>0.639604512</v>
      </c>
      <c r="D58" s="39"/>
      <c r="E58" s="40"/>
      <c r="F58" s="41"/>
      <c r="G58" s="42"/>
      <c r="I58" s="129">
        <f t="shared" si="2"/>
        <v>0</v>
      </c>
      <c r="J58" s="130">
        <f t="shared" si="3"/>
        <v>0</v>
      </c>
      <c r="K58" s="130">
        <f t="shared" si="4"/>
        <v>0</v>
      </c>
      <c r="L58" s="130">
        <f t="shared" si="5"/>
        <v>0</v>
      </c>
      <c r="M58" s="185">
        <v>0.061272</v>
      </c>
      <c r="N58" s="132">
        <v>22.106700000000004</v>
      </c>
      <c r="O58" s="29"/>
    </row>
    <row r="59" spans="1:15" ht="14.25">
      <c r="A59" s="25">
        <v>59</v>
      </c>
      <c r="B59" s="26">
        <v>147.5</v>
      </c>
      <c r="C59" s="27">
        <v>0.6554876400000001</v>
      </c>
      <c r="D59" s="39"/>
      <c r="E59" s="40"/>
      <c r="F59" s="41"/>
      <c r="G59" s="42"/>
      <c r="I59" s="129">
        <f t="shared" si="2"/>
        <v>0</v>
      </c>
      <c r="J59" s="130">
        <f t="shared" si="3"/>
        <v>0</v>
      </c>
      <c r="K59" s="130">
        <f t="shared" si="4"/>
        <v>0</v>
      </c>
      <c r="L59" s="130">
        <f t="shared" si="5"/>
        <v>0</v>
      </c>
      <c r="M59" s="186">
        <v>0.062312625</v>
      </c>
      <c r="N59" s="132">
        <v>22.48785</v>
      </c>
      <c r="O59" s="29"/>
    </row>
    <row r="60" spans="1:15" ht="14.25">
      <c r="A60" s="25">
        <v>60</v>
      </c>
      <c r="B60" s="26">
        <v>150</v>
      </c>
      <c r="C60" s="27">
        <v>0.67153536</v>
      </c>
      <c r="D60" s="39"/>
      <c r="E60" s="40"/>
      <c r="F60" s="41"/>
      <c r="G60" s="42"/>
      <c r="I60" s="129">
        <f t="shared" si="2"/>
        <v>0</v>
      </c>
      <c r="J60" s="130">
        <f t="shared" si="3"/>
        <v>0</v>
      </c>
      <c r="K60" s="130">
        <f t="shared" si="4"/>
        <v>0</v>
      </c>
      <c r="L60" s="130">
        <f t="shared" si="5"/>
        <v>0</v>
      </c>
      <c r="M60" s="187">
        <v>0.06335325</v>
      </c>
      <c r="N60" s="132">
        <v>22.869000000000003</v>
      </c>
      <c r="O60" s="29"/>
    </row>
    <row r="61" spans="1:15" ht="14.25">
      <c r="A61" s="25">
        <v>61</v>
      </c>
      <c r="B61" s="26">
        <v>152.5</v>
      </c>
      <c r="C61" s="27">
        <v>0.687747672</v>
      </c>
      <c r="D61" s="39"/>
      <c r="E61" s="40"/>
      <c r="F61" s="41"/>
      <c r="G61" s="42"/>
      <c r="I61" s="129">
        <f t="shared" si="2"/>
        <v>0</v>
      </c>
      <c r="J61" s="130">
        <f t="shared" si="3"/>
        <v>0</v>
      </c>
      <c r="K61" s="130">
        <f t="shared" si="4"/>
        <v>0</v>
      </c>
      <c r="L61" s="130">
        <f t="shared" si="5"/>
        <v>0</v>
      </c>
      <c r="M61" s="188">
        <v>0.064393875</v>
      </c>
      <c r="N61" s="132">
        <v>23.25015</v>
      </c>
      <c r="O61" s="29"/>
    </row>
    <row r="62" spans="1:15" ht="14.25">
      <c r="A62" s="25">
        <v>62</v>
      </c>
      <c r="B62" s="26">
        <v>155</v>
      </c>
      <c r="C62" s="27">
        <v>0.704124576</v>
      </c>
      <c r="D62" s="39"/>
      <c r="E62" s="40"/>
      <c r="F62" s="41"/>
      <c r="G62" s="42"/>
      <c r="I62" s="129">
        <f t="shared" si="2"/>
        <v>0</v>
      </c>
      <c r="J62" s="130">
        <f t="shared" si="3"/>
        <v>0</v>
      </c>
      <c r="K62" s="130">
        <f t="shared" si="4"/>
        <v>0</v>
      </c>
      <c r="L62" s="130">
        <f t="shared" si="5"/>
        <v>0</v>
      </c>
      <c r="M62" s="189">
        <v>0.0654345</v>
      </c>
      <c r="N62" s="132">
        <v>23.6313</v>
      </c>
      <c r="O62" s="29"/>
    </row>
    <row r="63" spans="1:15" ht="14.25">
      <c r="A63" s="25">
        <v>63</v>
      </c>
      <c r="B63" s="26">
        <v>157.5</v>
      </c>
      <c r="C63" s="27">
        <v>0.720666072</v>
      </c>
      <c r="D63" s="39"/>
      <c r="E63" s="40"/>
      <c r="F63" s="41"/>
      <c r="G63" s="42"/>
      <c r="I63" s="129">
        <f t="shared" si="2"/>
        <v>0</v>
      </c>
      <c r="J63" s="130">
        <f t="shared" si="3"/>
        <v>0</v>
      </c>
      <c r="K63" s="130">
        <f t="shared" si="4"/>
        <v>0</v>
      </c>
      <c r="L63" s="130">
        <f t="shared" si="5"/>
        <v>0</v>
      </c>
      <c r="M63" s="190">
        <v>0.066475125</v>
      </c>
      <c r="N63" s="132">
        <v>24.01245</v>
      </c>
      <c r="O63" s="29"/>
    </row>
    <row r="64" spans="1:15" ht="14.25">
      <c r="A64" s="25">
        <v>64</v>
      </c>
      <c r="B64" s="26">
        <v>160</v>
      </c>
      <c r="C64" s="27">
        <v>0.73737216</v>
      </c>
      <c r="D64" s="39"/>
      <c r="E64" s="40"/>
      <c r="F64" s="41"/>
      <c r="G64" s="42"/>
      <c r="I64" s="129">
        <f t="shared" si="2"/>
        <v>0</v>
      </c>
      <c r="J64" s="130">
        <f t="shared" si="3"/>
        <v>0</v>
      </c>
      <c r="K64" s="130">
        <f t="shared" si="4"/>
        <v>0</v>
      </c>
      <c r="L64" s="130">
        <f t="shared" si="5"/>
        <v>0</v>
      </c>
      <c r="M64" s="191">
        <v>0.06751575</v>
      </c>
      <c r="N64" s="132">
        <v>24.3936</v>
      </c>
      <c r="O64" s="29"/>
    </row>
    <row r="65" spans="1:15" ht="14.25">
      <c r="A65" s="25">
        <v>65</v>
      </c>
      <c r="B65" s="26">
        <v>162.5</v>
      </c>
      <c r="C65" s="27">
        <v>0.75424284</v>
      </c>
      <c r="D65" s="39"/>
      <c r="E65" s="40"/>
      <c r="F65" s="41"/>
      <c r="G65" s="42"/>
      <c r="I65" s="129">
        <f t="shared" si="2"/>
        <v>0</v>
      </c>
      <c r="J65" s="130">
        <f t="shared" si="3"/>
        <v>0</v>
      </c>
      <c r="K65" s="130">
        <f t="shared" si="4"/>
        <v>0</v>
      </c>
      <c r="L65" s="130">
        <f t="shared" si="5"/>
        <v>0</v>
      </c>
      <c r="M65" s="192">
        <v>0.068556375</v>
      </c>
      <c r="N65" s="132">
        <v>24.77475</v>
      </c>
      <c r="O65" s="29"/>
    </row>
    <row r="66" spans="1:15" ht="14.25">
      <c r="A66" s="25">
        <v>66</v>
      </c>
      <c r="B66" s="26">
        <v>165</v>
      </c>
      <c r="C66" s="27">
        <v>0.7712781120000001</v>
      </c>
      <c r="D66" s="39"/>
      <c r="E66" s="40"/>
      <c r="F66" s="41"/>
      <c r="G66" s="42"/>
      <c r="I66" s="129">
        <f t="shared" si="2"/>
        <v>0</v>
      </c>
      <c r="J66" s="130">
        <f t="shared" si="3"/>
        <v>0</v>
      </c>
      <c r="K66" s="130">
        <f t="shared" si="4"/>
        <v>0</v>
      </c>
      <c r="L66" s="130">
        <f t="shared" si="5"/>
        <v>0</v>
      </c>
      <c r="M66" s="193">
        <v>0.069597</v>
      </c>
      <c r="N66" s="132">
        <v>25.155900000000003</v>
      </c>
      <c r="O66" s="29"/>
    </row>
    <row r="67" spans="1:15" ht="14.25">
      <c r="A67" s="25">
        <v>67</v>
      </c>
      <c r="B67" s="26">
        <v>167.5</v>
      </c>
      <c r="C67" s="27">
        <v>0.788477976</v>
      </c>
      <c r="D67" s="39"/>
      <c r="E67" s="40"/>
      <c r="F67" s="41"/>
      <c r="G67" s="42"/>
      <c r="I67" s="129">
        <f t="shared" si="2"/>
        <v>0</v>
      </c>
      <c r="J67" s="130">
        <f t="shared" si="3"/>
        <v>0</v>
      </c>
      <c r="K67" s="130">
        <f t="shared" si="4"/>
        <v>0</v>
      </c>
      <c r="L67" s="130">
        <f t="shared" si="5"/>
        <v>0</v>
      </c>
      <c r="M67" s="194">
        <v>0.070637625</v>
      </c>
      <c r="N67" s="132">
        <v>25.537050000000004</v>
      </c>
      <c r="O67" s="29"/>
    </row>
    <row r="68" spans="1:15" ht="14.25">
      <c r="A68" s="25">
        <v>68</v>
      </c>
      <c r="B68" s="26">
        <v>170</v>
      </c>
      <c r="C68" s="27">
        <v>0.805842432</v>
      </c>
      <c r="D68" s="39"/>
      <c r="E68" s="40"/>
      <c r="F68" s="41"/>
      <c r="G68" s="42"/>
      <c r="I68" s="129">
        <f t="shared" si="2"/>
        <v>0</v>
      </c>
      <c r="J68" s="130">
        <f t="shared" si="3"/>
        <v>0</v>
      </c>
      <c r="K68" s="130">
        <f t="shared" si="4"/>
        <v>0</v>
      </c>
      <c r="L68" s="130">
        <f t="shared" si="5"/>
        <v>0</v>
      </c>
      <c r="M68" s="195">
        <v>0.07167825</v>
      </c>
      <c r="N68" s="132">
        <v>25.918200000000006</v>
      </c>
      <c r="O68" s="29"/>
    </row>
    <row r="69" spans="1:15" ht="14.25">
      <c r="A69" s="25">
        <v>69</v>
      </c>
      <c r="B69" s="26">
        <v>172.5</v>
      </c>
      <c r="C69" s="27">
        <v>0.8233714799999999</v>
      </c>
      <c r="D69" s="39"/>
      <c r="E69" s="40"/>
      <c r="F69" s="41"/>
      <c r="G69" s="42"/>
      <c r="I69" s="129">
        <f t="shared" si="2"/>
        <v>0</v>
      </c>
      <c r="J69" s="130">
        <f t="shared" si="3"/>
        <v>0</v>
      </c>
      <c r="K69" s="130">
        <f aca="true" t="shared" si="6" ref="K69:K78">(D69/70*M69)+(E69+F69+G69)/80*M69</f>
        <v>0</v>
      </c>
      <c r="L69" s="130">
        <f aca="true" t="shared" si="7" ref="L69:L78">(D69/70*N69)+(E69+F69+G69)/80*N69</f>
        <v>0</v>
      </c>
      <c r="M69" s="196">
        <v>0.072718875</v>
      </c>
      <c r="N69" s="132">
        <v>26.29935</v>
      </c>
      <c r="O69" s="29"/>
    </row>
    <row r="70" spans="1:15" ht="14.25">
      <c r="A70" s="25">
        <v>70</v>
      </c>
      <c r="B70" s="26">
        <v>175</v>
      </c>
      <c r="C70" s="27">
        <v>0.84106512</v>
      </c>
      <c r="D70" s="39"/>
      <c r="E70" s="40"/>
      <c r="F70" s="41"/>
      <c r="G70" s="42"/>
      <c r="I70" s="129">
        <f aca="true" t="shared" si="8" ref="I70:I78">C70*(D70+E70+F70+G70)</f>
        <v>0</v>
      </c>
      <c r="J70" s="130">
        <f aca="true" t="shared" si="9" ref="J70:J78">(D70/70)+(G70+E70+F70)/80</f>
        <v>0</v>
      </c>
      <c r="K70" s="130">
        <f t="shared" si="6"/>
        <v>0</v>
      </c>
      <c r="L70" s="130">
        <f t="shared" si="7"/>
        <v>0</v>
      </c>
      <c r="M70" s="197">
        <v>0.0737595</v>
      </c>
      <c r="N70" s="132">
        <v>26.680500000000002</v>
      </c>
      <c r="O70" s="29"/>
    </row>
    <row r="71" spans="1:15" ht="14.25">
      <c r="A71" s="25">
        <v>71</v>
      </c>
      <c r="B71" s="26">
        <v>177.5</v>
      </c>
      <c r="C71" s="27">
        <v>0.858923352</v>
      </c>
      <c r="D71" s="39"/>
      <c r="E71" s="40"/>
      <c r="F71" s="41"/>
      <c r="G71" s="42"/>
      <c r="I71" s="129">
        <f t="shared" si="8"/>
        <v>0</v>
      </c>
      <c r="J71" s="130">
        <f t="shared" si="9"/>
        <v>0</v>
      </c>
      <c r="K71" s="130">
        <f t="shared" si="6"/>
        <v>0</v>
      </c>
      <c r="L71" s="130">
        <f t="shared" si="7"/>
        <v>0</v>
      </c>
      <c r="M71" s="198">
        <v>0.074800125</v>
      </c>
      <c r="N71" s="132">
        <v>27.061649999999997</v>
      </c>
      <c r="O71" s="29"/>
    </row>
    <row r="72" spans="1:15" ht="14.25">
      <c r="A72" s="25">
        <v>72</v>
      </c>
      <c r="B72" s="26">
        <v>180</v>
      </c>
      <c r="C72" s="27">
        <v>0.876946176</v>
      </c>
      <c r="D72" s="39"/>
      <c r="E72" s="40"/>
      <c r="F72" s="41"/>
      <c r="G72" s="42"/>
      <c r="I72" s="129">
        <f t="shared" si="8"/>
        <v>0</v>
      </c>
      <c r="J72" s="130">
        <f t="shared" si="9"/>
        <v>0</v>
      </c>
      <c r="K72" s="130">
        <f t="shared" si="6"/>
        <v>0</v>
      </c>
      <c r="L72" s="130">
        <f t="shared" si="7"/>
        <v>0</v>
      </c>
      <c r="M72" s="199">
        <v>0.07584075</v>
      </c>
      <c r="N72" s="132">
        <v>27.442800000000002</v>
      </c>
      <c r="O72" s="29"/>
    </row>
    <row r="73" spans="1:15" ht="14.25">
      <c r="A73" s="25">
        <v>73</v>
      </c>
      <c r="B73" s="26">
        <v>182.5</v>
      </c>
      <c r="C73" s="27">
        <v>0.895133592</v>
      </c>
      <c r="D73" s="39"/>
      <c r="E73" s="40"/>
      <c r="F73" s="41"/>
      <c r="G73" s="42"/>
      <c r="I73" s="129">
        <f t="shared" si="8"/>
        <v>0</v>
      </c>
      <c r="J73" s="130">
        <f t="shared" si="9"/>
        <v>0</v>
      </c>
      <c r="K73" s="130">
        <f t="shared" si="6"/>
        <v>0</v>
      </c>
      <c r="L73" s="130">
        <f t="shared" si="7"/>
        <v>0</v>
      </c>
      <c r="M73" s="200">
        <v>0.076881375</v>
      </c>
      <c r="N73" s="132">
        <v>27.82395</v>
      </c>
      <c r="O73" s="29"/>
    </row>
    <row r="74" spans="1:15" ht="14.25">
      <c r="A74" s="25">
        <v>74</v>
      </c>
      <c r="B74" s="26">
        <v>185</v>
      </c>
      <c r="C74" s="27">
        <v>0.9134856</v>
      </c>
      <c r="D74" s="39"/>
      <c r="E74" s="40"/>
      <c r="F74" s="41"/>
      <c r="G74" s="42"/>
      <c r="I74" s="129">
        <f t="shared" si="8"/>
        <v>0</v>
      </c>
      <c r="J74" s="130">
        <f t="shared" si="9"/>
        <v>0</v>
      </c>
      <c r="K74" s="130">
        <f t="shared" si="6"/>
        <v>0</v>
      </c>
      <c r="L74" s="130">
        <f t="shared" si="7"/>
        <v>0</v>
      </c>
      <c r="M74" s="201">
        <v>0.077922</v>
      </c>
      <c r="N74" s="132">
        <v>28.2051</v>
      </c>
      <c r="O74" s="29"/>
    </row>
    <row r="75" spans="1:15" ht="14.25">
      <c r="A75" s="25">
        <v>75</v>
      </c>
      <c r="B75" s="26">
        <v>187.5</v>
      </c>
      <c r="C75" s="27">
        <v>0.9320022000000001</v>
      </c>
      <c r="D75" s="39"/>
      <c r="E75" s="40"/>
      <c r="F75" s="41"/>
      <c r="G75" s="42"/>
      <c r="I75" s="129">
        <f t="shared" si="8"/>
        <v>0</v>
      </c>
      <c r="J75" s="130">
        <f>(D75/70)+(G75+E75+F75)/80</f>
        <v>0</v>
      </c>
      <c r="K75" s="130">
        <f t="shared" si="6"/>
        <v>0</v>
      </c>
      <c r="L75" s="130">
        <f t="shared" si="7"/>
        <v>0</v>
      </c>
      <c r="M75" s="202">
        <v>0.078962625</v>
      </c>
      <c r="N75" s="132">
        <v>28.58625</v>
      </c>
      <c r="O75" s="29"/>
    </row>
    <row r="76" spans="1:15" ht="14.25">
      <c r="A76" s="25">
        <v>76</v>
      </c>
      <c r="B76" s="26">
        <v>190</v>
      </c>
      <c r="C76" s="27">
        <v>0.950683392</v>
      </c>
      <c r="D76" s="39"/>
      <c r="E76" s="40"/>
      <c r="F76" s="41"/>
      <c r="G76" s="42"/>
      <c r="I76" s="129">
        <f t="shared" si="8"/>
        <v>0</v>
      </c>
      <c r="J76" s="130">
        <f t="shared" si="9"/>
        <v>0</v>
      </c>
      <c r="K76" s="130">
        <f t="shared" si="6"/>
        <v>0</v>
      </c>
      <c r="L76" s="130">
        <f t="shared" si="7"/>
        <v>0</v>
      </c>
      <c r="M76" s="203">
        <v>0.08000325</v>
      </c>
      <c r="N76" s="132">
        <v>28.9674</v>
      </c>
      <c r="O76" s="29"/>
    </row>
    <row r="77" spans="1:15" ht="14.25">
      <c r="A77" s="25">
        <v>77</v>
      </c>
      <c r="B77" s="26">
        <v>192.5</v>
      </c>
      <c r="C77" s="27">
        <v>0.969529176</v>
      </c>
      <c r="D77" s="39"/>
      <c r="E77" s="40"/>
      <c r="F77" s="41"/>
      <c r="G77" s="42"/>
      <c r="I77" s="129">
        <f t="shared" si="8"/>
        <v>0</v>
      </c>
      <c r="J77" s="130">
        <f t="shared" si="9"/>
        <v>0</v>
      </c>
      <c r="K77" s="130">
        <f t="shared" si="6"/>
        <v>0</v>
      </c>
      <c r="L77" s="130">
        <f t="shared" si="7"/>
        <v>0</v>
      </c>
      <c r="M77" s="204">
        <v>0.081043875</v>
      </c>
      <c r="N77" s="132">
        <v>29.348550000000007</v>
      </c>
      <c r="O77" s="29"/>
    </row>
    <row r="78" spans="1:15" ht="15" thickBot="1">
      <c r="A78" s="25">
        <v>78</v>
      </c>
      <c r="B78" s="26">
        <v>195</v>
      </c>
      <c r="C78" s="27">
        <v>0.9885395520000002</v>
      </c>
      <c r="D78" s="43"/>
      <c r="E78" s="44"/>
      <c r="F78" s="45"/>
      <c r="G78" s="46"/>
      <c r="I78" s="208">
        <f t="shared" si="8"/>
        <v>0</v>
      </c>
      <c r="J78" s="209">
        <f t="shared" si="9"/>
        <v>0</v>
      </c>
      <c r="K78" s="209">
        <f t="shared" si="6"/>
        <v>0</v>
      </c>
      <c r="L78" s="209">
        <f t="shared" si="7"/>
        <v>0</v>
      </c>
      <c r="M78" s="205">
        <v>0.0820845</v>
      </c>
      <c r="N78" s="132">
        <v>29.7297</v>
      </c>
      <c r="O78" s="30"/>
    </row>
    <row r="79" spans="3:15" ht="25.5" customHeight="1" thickBot="1">
      <c r="C79" s="213" t="s">
        <v>73</v>
      </c>
      <c r="D79" s="207">
        <f>SUM((D5:D78),(E5:E78),(F5:F78),(G5:G78))</f>
        <v>0</v>
      </c>
      <c r="E79" s="3"/>
      <c r="F79" s="6"/>
      <c r="G79" s="5"/>
      <c r="I79" s="210">
        <f>SUM(I5:I78)</f>
        <v>0</v>
      </c>
      <c r="J79" s="211">
        <f>SUM(J5:J78)</f>
        <v>0</v>
      </c>
      <c r="K79" s="212">
        <f>SUM(K5:K78)</f>
        <v>0</v>
      </c>
      <c r="L79" s="212">
        <f>SUM(L5:L78)</f>
        <v>0</v>
      </c>
      <c r="M79" s="24"/>
      <c r="O79" s="5"/>
    </row>
    <row r="80" spans="3:15" ht="15">
      <c r="C80" s="17"/>
      <c r="D80" s="2"/>
      <c r="E80" s="4"/>
      <c r="F80" s="6"/>
      <c r="G80" s="5"/>
      <c r="I80" s="21"/>
      <c r="J80" s="55"/>
      <c r="O80" s="5"/>
    </row>
    <row r="81" spans="3:15" ht="12.75">
      <c r="C81" s="17"/>
      <c r="F81" s="18"/>
      <c r="G81" s="5"/>
      <c r="I81"/>
      <c r="J81" s="55"/>
      <c r="O81" s="5"/>
    </row>
    <row r="82" spans="3:15" ht="12.75">
      <c r="C82" s="17"/>
      <c r="G82" s="5"/>
      <c r="I82"/>
      <c r="J82" s="55"/>
      <c r="O82" s="5"/>
    </row>
    <row r="83" spans="3:15" ht="12.75">
      <c r="C83" s="17"/>
      <c r="G83" s="5"/>
      <c r="I83"/>
      <c r="J83" s="55"/>
      <c r="O83" s="5"/>
    </row>
    <row r="84" spans="3:15" ht="12.75">
      <c r="C84" s="17"/>
      <c r="G84" s="5"/>
      <c r="I84"/>
      <c r="J84" s="55"/>
      <c r="O84" s="5"/>
    </row>
    <row r="85" spans="3:15" ht="12.75">
      <c r="C85" s="17"/>
      <c r="G85" s="5"/>
      <c r="I85"/>
      <c r="J85" s="55"/>
      <c r="O85" s="5"/>
    </row>
    <row r="86" spans="3:15" ht="12.75">
      <c r="C86" s="17"/>
      <c r="G86" s="5"/>
      <c r="I86"/>
      <c r="J86" s="55"/>
      <c r="O86" s="5"/>
    </row>
    <row r="87" spans="3:15" ht="12.75">
      <c r="C87" s="17"/>
      <c r="G87" s="5"/>
      <c r="I87"/>
      <c r="J87" s="55"/>
      <c r="O87" s="5"/>
    </row>
    <row r="88" spans="3:15" ht="12.75">
      <c r="C88" s="17"/>
      <c r="G88" s="5"/>
      <c r="I88"/>
      <c r="J88" s="55"/>
      <c r="O88" s="5"/>
    </row>
    <row r="89" spans="3:15" ht="12.75">
      <c r="C89" s="17"/>
      <c r="G89" s="5"/>
      <c r="I89"/>
      <c r="J89" s="55"/>
      <c r="O89" s="5"/>
    </row>
    <row r="90" spans="7:15" ht="12.75">
      <c r="G90" s="5"/>
      <c r="I90"/>
      <c r="J90" s="55"/>
      <c r="O90" s="5"/>
    </row>
    <row r="91" spans="7:15" ht="12.75">
      <c r="G91" s="5"/>
      <c r="I91"/>
      <c r="J91" s="55"/>
      <c r="O91" s="5"/>
    </row>
    <row r="92" spans="7:15" ht="12.75">
      <c r="G92" s="5"/>
      <c r="I92"/>
      <c r="J92" s="55"/>
      <c r="O92" s="5"/>
    </row>
    <row r="93" spans="7:15" ht="12.75">
      <c r="G93" s="5"/>
      <c r="I93"/>
      <c r="J93" s="55"/>
      <c r="O93" s="5"/>
    </row>
    <row r="94" spans="7:15" ht="12.75">
      <c r="G94" s="5"/>
      <c r="I94"/>
      <c r="J94" s="55"/>
      <c r="O94" s="5"/>
    </row>
    <row r="95" spans="7:15" ht="12.75">
      <c r="G95" s="5"/>
      <c r="I95"/>
      <c r="J95" s="55"/>
      <c r="O95" s="5"/>
    </row>
    <row r="96" spans="7:15" ht="12.75">
      <c r="G96" s="5"/>
      <c r="I96"/>
      <c r="J96" s="55"/>
      <c r="O96" s="5"/>
    </row>
    <row r="97" spans="7:15" ht="12.75">
      <c r="G97" s="5"/>
      <c r="I97"/>
      <c r="J97" s="55"/>
      <c r="O97" s="5"/>
    </row>
    <row r="98" spans="7:15" ht="12.75">
      <c r="G98" s="5"/>
      <c r="I98"/>
      <c r="J98" s="55"/>
      <c r="O98" s="5"/>
    </row>
    <row r="99" spans="7:15" ht="12.75">
      <c r="G99" s="5"/>
      <c r="I99"/>
      <c r="J99" s="55"/>
      <c r="O99" s="5"/>
    </row>
    <row r="100" spans="7:15" ht="12.75">
      <c r="G100" s="5"/>
      <c r="I100"/>
      <c r="J100" s="55"/>
      <c r="O100" s="5"/>
    </row>
    <row r="101" spans="7:15" ht="12.75">
      <c r="G101" s="5"/>
      <c r="I101"/>
      <c r="J101" s="55"/>
      <c r="O101" s="5"/>
    </row>
    <row r="102" spans="7:15" ht="12.75">
      <c r="G102" s="5"/>
      <c r="I102"/>
      <c r="J102" s="55"/>
      <c r="O102" s="5"/>
    </row>
    <row r="103" spans="7:15" ht="12.75">
      <c r="G103" s="5"/>
      <c r="I103"/>
      <c r="J103" s="55"/>
      <c r="O103" s="5"/>
    </row>
  </sheetData>
  <sheetProtection formatCells="0" formatColumns="0" formatRows="0" insertColumns="0" insertRows="0" insertHyperlinks="0" deleteColumns="0" deleteRows="0"/>
  <protectedRanges>
    <protectedRange sqref="D1:G78" name="区域3"/>
    <protectedRange sqref="A2:B2" name="区域2"/>
  </protectedRanges>
  <mergeCells count="3">
    <mergeCell ref="A3:B3"/>
    <mergeCell ref="E3:G3"/>
    <mergeCell ref="O3:O4"/>
  </mergeCells>
  <printOptions/>
  <pageMargins left="0.35433070866141736" right="0" top="0.1968503937007874" bottom="0.1968503937007874"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3"/>
  <dimension ref="A1:O103"/>
  <sheetViews>
    <sheetView showGridLines="0" workbookViewId="0" topLeftCell="A1">
      <selection activeCell="D5" sqref="D5"/>
    </sheetView>
  </sheetViews>
  <sheetFormatPr defaultColWidth="9.140625" defaultRowHeight="12.75"/>
  <cols>
    <col min="1" max="1" width="4.8515625" style="3" customWidth="1"/>
    <col min="2" max="2" width="5.140625" style="3" customWidth="1"/>
    <col min="3" max="3" width="11.421875" style="3" customWidth="1"/>
    <col min="4" max="4" width="10.7109375" style="0" customWidth="1"/>
    <col min="5" max="5" width="10.7109375" style="5" customWidth="1"/>
    <col min="6" max="6" width="10.140625" style="3" customWidth="1"/>
    <col min="7" max="7" width="10.421875" style="3" customWidth="1"/>
    <col min="8" max="8" width="1.28515625" style="0" customWidth="1"/>
    <col min="9" max="9" width="14.28125" style="5" customWidth="1"/>
    <col min="10" max="10" width="8.7109375" style="56" customWidth="1"/>
    <col min="11" max="11" width="12.00390625" style="55" customWidth="1"/>
    <col min="12" max="12" width="8.7109375" style="55" customWidth="1"/>
    <col min="13" max="13" width="8.00390625" style="23" customWidth="1"/>
    <col min="14" max="14" width="12.28125" style="0" customWidth="1"/>
    <col min="15" max="15" width="14.8515625" style="3" customWidth="1"/>
    <col min="16" max="16384" width="8.8515625" style="0" customWidth="1"/>
  </cols>
  <sheetData>
    <row r="1" spans="1:13" s="3" customFormat="1" ht="13.5" thickBot="1">
      <c r="A1" s="20" t="s">
        <v>25</v>
      </c>
      <c r="B1" s="20"/>
      <c r="C1" s="20"/>
      <c r="D1" s="20"/>
      <c r="E1" s="5"/>
      <c r="F1" s="14"/>
      <c r="I1" s="5"/>
      <c r="J1" s="56"/>
      <c r="K1" s="54"/>
      <c r="L1" s="54"/>
      <c r="M1" s="23"/>
    </row>
    <row r="2" spans="1:15" s="214" customFormat="1" ht="13.5" thickBot="1">
      <c r="A2" s="206" t="s">
        <v>26</v>
      </c>
      <c r="B2" s="206" t="s">
        <v>76</v>
      </c>
      <c r="C2" s="58"/>
      <c r="D2" s="240" t="s">
        <v>75</v>
      </c>
      <c r="E2" s="241"/>
      <c r="F2" s="241"/>
      <c r="G2" s="242"/>
      <c r="I2" s="28"/>
      <c r="J2" s="117"/>
      <c r="K2" s="118"/>
      <c r="L2" s="119"/>
      <c r="M2" s="119"/>
      <c r="N2" s="120"/>
      <c r="O2" s="28"/>
    </row>
    <row r="3" spans="1:15" s="121" customFormat="1" ht="12.75">
      <c r="A3" s="233" t="s">
        <v>28</v>
      </c>
      <c r="B3" s="233"/>
      <c r="C3" s="15"/>
      <c r="D3" s="116" t="s">
        <v>74</v>
      </c>
      <c r="E3" s="238" t="s">
        <v>37</v>
      </c>
      <c r="F3" s="238"/>
      <c r="G3" s="239"/>
      <c r="I3" s="117"/>
      <c r="J3" s="118"/>
      <c r="K3" s="119"/>
      <c r="L3" s="119"/>
      <c r="M3" s="120"/>
      <c r="O3" s="236" t="s">
        <v>35</v>
      </c>
    </row>
    <row r="4" spans="1:15" s="121" customFormat="1" ht="15.75" thickBot="1">
      <c r="A4" s="15" t="s">
        <v>29</v>
      </c>
      <c r="B4" s="15" t="s">
        <v>24</v>
      </c>
      <c r="C4" s="16" t="s">
        <v>0</v>
      </c>
      <c r="D4" s="19" t="s">
        <v>27</v>
      </c>
      <c r="E4" s="215" t="s">
        <v>68</v>
      </c>
      <c r="F4" s="215" t="s">
        <v>69</v>
      </c>
      <c r="G4" s="216" t="s">
        <v>70</v>
      </c>
      <c r="I4" s="124" t="s">
        <v>30</v>
      </c>
      <c r="J4" s="125" t="s">
        <v>44</v>
      </c>
      <c r="K4" s="126" t="s">
        <v>71</v>
      </c>
      <c r="L4" s="126" t="s">
        <v>10</v>
      </c>
      <c r="M4" s="127" t="s">
        <v>33</v>
      </c>
      <c r="N4" s="217" t="s">
        <v>34</v>
      </c>
      <c r="O4" s="237"/>
    </row>
    <row r="5" spans="1:15" ht="14.25">
      <c r="A5" s="25">
        <v>5</v>
      </c>
      <c r="B5" s="26">
        <v>12.5</v>
      </c>
      <c r="C5" s="27">
        <v>0.05608701</v>
      </c>
      <c r="D5" s="36"/>
      <c r="E5" s="37"/>
      <c r="F5" s="38"/>
      <c r="G5" s="34"/>
      <c r="I5" s="129">
        <f>C5*(D5+E5+F5+G5)</f>
        <v>0</v>
      </c>
      <c r="J5" s="130">
        <f>(D5/50)+(G5+E5+F5)/60</f>
        <v>0</v>
      </c>
      <c r="K5" s="130">
        <f>(D5/50*M5)+(E5+F5+G5)/60*M5</f>
        <v>0</v>
      </c>
      <c r="L5" s="130">
        <f>(D5/50*N5)+(E5+F5+G5)/60*N5</f>
        <v>0</v>
      </c>
      <c r="M5" s="131">
        <v>0.006118875</v>
      </c>
      <c r="N5" s="218">
        <v>1.90575</v>
      </c>
      <c r="O5" s="47"/>
    </row>
    <row r="6" spans="1:15" ht="14.25">
      <c r="A6" s="25">
        <v>6</v>
      </c>
      <c r="B6" s="26">
        <v>15</v>
      </c>
      <c r="C6" s="27">
        <v>0.067336416</v>
      </c>
      <c r="D6" s="36"/>
      <c r="E6" s="37"/>
      <c r="F6" s="38"/>
      <c r="G6" s="34"/>
      <c r="I6" s="129">
        <f aca="true" t="shared" si="0" ref="I6:I69">C6*(D6+E6+F6+G6)</f>
        <v>0</v>
      </c>
      <c r="J6" s="130">
        <f aca="true" t="shared" si="1" ref="J6:J69">(D6/50)+(G6+E6+F6)/60</f>
        <v>0</v>
      </c>
      <c r="K6" s="130">
        <f aca="true" t="shared" si="2" ref="K6:K69">(D6/50*M6)+(E6+F6+G6)/60*M6</f>
        <v>0</v>
      </c>
      <c r="L6" s="130">
        <f aca="true" t="shared" si="3" ref="L6:L69">(D6/50*N6)+(E6+F6+G6)/60*N6</f>
        <v>0</v>
      </c>
      <c r="M6" s="133">
        <v>0.0071595</v>
      </c>
      <c r="N6" s="218">
        <v>2.2869</v>
      </c>
      <c r="O6" s="48"/>
    </row>
    <row r="7" spans="1:15" ht="14.25">
      <c r="A7" s="25">
        <v>7</v>
      </c>
      <c r="B7" s="26">
        <v>17.5</v>
      </c>
      <c r="C7" s="27">
        <v>0.07859649</v>
      </c>
      <c r="D7" s="36"/>
      <c r="E7" s="37"/>
      <c r="F7" s="38"/>
      <c r="G7" s="34"/>
      <c r="I7" s="129">
        <f t="shared" si="0"/>
        <v>0</v>
      </c>
      <c r="J7" s="130">
        <f t="shared" si="1"/>
        <v>0</v>
      </c>
      <c r="K7" s="130">
        <f t="shared" si="2"/>
        <v>0</v>
      </c>
      <c r="L7" s="130">
        <f t="shared" si="3"/>
        <v>0</v>
      </c>
      <c r="M7" s="134">
        <v>0.008200125</v>
      </c>
      <c r="N7" s="218">
        <v>2.6680500000000005</v>
      </c>
      <c r="O7" s="48"/>
    </row>
    <row r="8" spans="1:15" ht="14.25">
      <c r="A8" s="25">
        <v>8</v>
      </c>
      <c r="B8" s="26">
        <v>20</v>
      </c>
      <c r="C8" s="27">
        <v>0.08986723199999998</v>
      </c>
      <c r="D8" s="36"/>
      <c r="E8" s="37"/>
      <c r="F8" s="38"/>
      <c r="G8" s="34"/>
      <c r="I8" s="129">
        <f t="shared" si="0"/>
        <v>0</v>
      </c>
      <c r="J8" s="130">
        <f t="shared" si="1"/>
        <v>0</v>
      </c>
      <c r="K8" s="130">
        <f t="shared" si="2"/>
        <v>0</v>
      </c>
      <c r="L8" s="130">
        <f t="shared" si="3"/>
        <v>0</v>
      </c>
      <c r="M8" s="135">
        <v>0.00924075</v>
      </c>
      <c r="N8" s="218">
        <v>3.0492</v>
      </c>
      <c r="O8" s="48"/>
    </row>
    <row r="9" spans="1:15" ht="14.25">
      <c r="A9" s="25">
        <v>9</v>
      </c>
      <c r="B9" s="26">
        <v>22.5</v>
      </c>
      <c r="C9" s="27">
        <v>0.101148642</v>
      </c>
      <c r="D9" s="36"/>
      <c r="E9" s="37"/>
      <c r="F9" s="38"/>
      <c r="G9" s="34"/>
      <c r="I9" s="129">
        <f t="shared" si="0"/>
        <v>0</v>
      </c>
      <c r="J9" s="130">
        <f t="shared" si="1"/>
        <v>0</v>
      </c>
      <c r="K9" s="130">
        <f t="shared" si="2"/>
        <v>0</v>
      </c>
      <c r="L9" s="130">
        <f t="shared" si="3"/>
        <v>0</v>
      </c>
      <c r="M9" s="136">
        <v>0.010281375</v>
      </c>
      <c r="N9" s="218">
        <v>3.4303500000000002</v>
      </c>
      <c r="O9" s="48"/>
    </row>
    <row r="10" spans="1:15" ht="14.25">
      <c r="A10" s="25">
        <v>10</v>
      </c>
      <c r="B10" s="26">
        <v>25</v>
      </c>
      <c r="C10" s="27">
        <v>0.11244072</v>
      </c>
      <c r="D10" s="36"/>
      <c r="E10" s="37"/>
      <c r="F10" s="38"/>
      <c r="G10" s="34"/>
      <c r="I10" s="129">
        <f t="shared" si="0"/>
        <v>0</v>
      </c>
      <c r="J10" s="130">
        <f t="shared" si="1"/>
        <v>0</v>
      </c>
      <c r="K10" s="130">
        <f t="shared" si="2"/>
        <v>0</v>
      </c>
      <c r="L10" s="130">
        <f t="shared" si="3"/>
        <v>0</v>
      </c>
      <c r="M10" s="137">
        <v>0.011322</v>
      </c>
      <c r="N10" s="218">
        <v>3.8115</v>
      </c>
      <c r="O10" s="48"/>
    </row>
    <row r="11" spans="1:15" ht="14.25">
      <c r="A11" s="25">
        <v>11</v>
      </c>
      <c r="B11" s="26">
        <v>27.5</v>
      </c>
      <c r="C11" s="27">
        <v>0.123743466</v>
      </c>
      <c r="D11" s="36"/>
      <c r="E11" s="37"/>
      <c r="F11" s="38"/>
      <c r="G11" s="34"/>
      <c r="I11" s="129">
        <f t="shared" si="0"/>
        <v>0</v>
      </c>
      <c r="J11" s="130">
        <f t="shared" si="1"/>
        <v>0</v>
      </c>
      <c r="K11" s="130">
        <f t="shared" si="2"/>
        <v>0</v>
      </c>
      <c r="L11" s="130">
        <f t="shared" si="3"/>
        <v>0</v>
      </c>
      <c r="M11" s="138">
        <v>0.012362625</v>
      </c>
      <c r="N11" s="218">
        <v>4.19265</v>
      </c>
      <c r="O11" s="48"/>
    </row>
    <row r="12" spans="1:15" ht="14.25">
      <c r="A12" s="25">
        <v>12</v>
      </c>
      <c r="B12" s="26">
        <v>30</v>
      </c>
      <c r="C12" s="27">
        <v>0.13505688</v>
      </c>
      <c r="D12" s="36"/>
      <c r="E12" s="37"/>
      <c r="F12" s="38"/>
      <c r="G12" s="34"/>
      <c r="I12" s="129">
        <f t="shared" si="0"/>
        <v>0</v>
      </c>
      <c r="J12" s="130">
        <f t="shared" si="1"/>
        <v>0</v>
      </c>
      <c r="K12" s="130">
        <f t="shared" si="2"/>
        <v>0</v>
      </c>
      <c r="L12" s="130">
        <f t="shared" si="3"/>
        <v>0</v>
      </c>
      <c r="M12" s="139">
        <v>0.01340325</v>
      </c>
      <c r="N12" s="218">
        <v>4.5738</v>
      </c>
      <c r="O12" s="48"/>
    </row>
    <row r="13" spans="1:15" ht="14.25">
      <c r="A13" s="25">
        <v>13</v>
      </c>
      <c r="B13" s="26">
        <v>32.5</v>
      </c>
      <c r="C13" s="27">
        <v>0.14638096200000003</v>
      </c>
      <c r="D13" s="36"/>
      <c r="E13" s="37"/>
      <c r="F13" s="38"/>
      <c r="G13" s="34"/>
      <c r="I13" s="129">
        <f t="shared" si="0"/>
        <v>0</v>
      </c>
      <c r="J13" s="130">
        <f t="shared" si="1"/>
        <v>0</v>
      </c>
      <c r="K13" s="130">
        <f t="shared" si="2"/>
        <v>0</v>
      </c>
      <c r="L13" s="130">
        <f t="shared" si="3"/>
        <v>0</v>
      </c>
      <c r="M13" s="140">
        <v>0.014443875</v>
      </c>
      <c r="N13" s="218">
        <v>4.95495</v>
      </c>
      <c r="O13" s="48"/>
    </row>
    <row r="14" spans="1:15" ht="14.25">
      <c r="A14" s="25">
        <v>14</v>
      </c>
      <c r="B14" s="26">
        <v>35</v>
      </c>
      <c r="C14" s="27">
        <v>0.157715712</v>
      </c>
      <c r="D14" s="36"/>
      <c r="E14" s="37"/>
      <c r="F14" s="38"/>
      <c r="G14" s="34"/>
      <c r="I14" s="129">
        <f t="shared" si="0"/>
        <v>0</v>
      </c>
      <c r="J14" s="130">
        <f t="shared" si="1"/>
        <v>0</v>
      </c>
      <c r="K14" s="130">
        <f t="shared" si="2"/>
        <v>0</v>
      </c>
      <c r="L14" s="130">
        <f t="shared" si="3"/>
        <v>0</v>
      </c>
      <c r="M14" s="141">
        <v>0.0154845</v>
      </c>
      <c r="N14" s="218">
        <v>5.336100000000001</v>
      </c>
      <c r="O14" s="48"/>
    </row>
    <row r="15" spans="1:15" ht="14.25">
      <c r="A15" s="25">
        <v>15</v>
      </c>
      <c r="B15" s="26">
        <v>37.5</v>
      </c>
      <c r="C15" s="27">
        <v>0.16906113</v>
      </c>
      <c r="D15" s="36"/>
      <c r="E15" s="37"/>
      <c r="F15" s="38"/>
      <c r="G15" s="34"/>
      <c r="I15" s="129">
        <f t="shared" si="0"/>
        <v>0</v>
      </c>
      <c r="J15" s="130">
        <f t="shared" si="1"/>
        <v>0</v>
      </c>
      <c r="K15" s="130">
        <f t="shared" si="2"/>
        <v>0</v>
      </c>
      <c r="L15" s="130">
        <f t="shared" si="3"/>
        <v>0</v>
      </c>
      <c r="M15" s="142">
        <v>0.016525125</v>
      </c>
      <c r="N15" s="218">
        <v>5.717250000000001</v>
      </c>
      <c r="O15" s="48"/>
    </row>
    <row r="16" spans="1:15" ht="14.25">
      <c r="A16" s="25">
        <v>16</v>
      </c>
      <c r="B16" s="26">
        <v>40</v>
      </c>
      <c r="C16" s="27">
        <v>0.18041721599999994</v>
      </c>
      <c r="D16" s="36"/>
      <c r="E16" s="37"/>
      <c r="F16" s="38"/>
      <c r="G16" s="34"/>
      <c r="I16" s="129">
        <f t="shared" si="0"/>
        <v>0</v>
      </c>
      <c r="J16" s="130">
        <f t="shared" si="1"/>
        <v>0</v>
      </c>
      <c r="K16" s="130">
        <f t="shared" si="2"/>
        <v>0</v>
      </c>
      <c r="L16" s="130">
        <f t="shared" si="3"/>
        <v>0</v>
      </c>
      <c r="M16" s="143">
        <v>0.01756575</v>
      </c>
      <c r="N16" s="218">
        <v>6.0984</v>
      </c>
      <c r="O16" s="48"/>
    </row>
    <row r="17" spans="1:15" ht="14.25">
      <c r="A17" s="25">
        <v>17</v>
      </c>
      <c r="B17" s="26">
        <v>42.5</v>
      </c>
      <c r="C17" s="27">
        <v>0.19178397</v>
      </c>
      <c r="D17" s="36"/>
      <c r="E17" s="37"/>
      <c r="F17" s="38"/>
      <c r="G17" s="34"/>
      <c r="I17" s="129">
        <f t="shared" si="0"/>
        <v>0</v>
      </c>
      <c r="J17" s="130">
        <f t="shared" si="1"/>
        <v>0</v>
      </c>
      <c r="K17" s="130">
        <f t="shared" si="2"/>
        <v>0</v>
      </c>
      <c r="L17" s="130">
        <f t="shared" si="3"/>
        <v>0</v>
      </c>
      <c r="M17" s="144">
        <v>0.018606375</v>
      </c>
      <c r="N17" s="218">
        <v>6.4795500000000015</v>
      </c>
      <c r="O17" s="48"/>
    </row>
    <row r="18" spans="1:15" ht="14.25">
      <c r="A18" s="25">
        <v>18</v>
      </c>
      <c r="B18" s="26">
        <v>45</v>
      </c>
      <c r="C18" s="27">
        <v>0.203161392</v>
      </c>
      <c r="D18" s="36"/>
      <c r="E18" s="37"/>
      <c r="F18" s="38"/>
      <c r="G18" s="34"/>
      <c r="I18" s="129">
        <f t="shared" si="0"/>
        <v>0</v>
      </c>
      <c r="J18" s="130">
        <f t="shared" si="1"/>
        <v>0</v>
      </c>
      <c r="K18" s="130">
        <f t="shared" si="2"/>
        <v>0</v>
      </c>
      <c r="L18" s="130">
        <f t="shared" si="3"/>
        <v>0</v>
      </c>
      <c r="M18" s="145">
        <v>0.019647</v>
      </c>
      <c r="N18" s="218">
        <v>6.8607000000000005</v>
      </c>
      <c r="O18" s="48"/>
    </row>
    <row r="19" spans="1:15" ht="14.25">
      <c r="A19" s="25">
        <v>19</v>
      </c>
      <c r="B19" s="26">
        <v>47.5</v>
      </c>
      <c r="C19" s="27">
        <v>0.21454948199999996</v>
      </c>
      <c r="D19" s="36"/>
      <c r="E19" s="37"/>
      <c r="F19" s="38"/>
      <c r="G19" s="34"/>
      <c r="I19" s="129">
        <f t="shared" si="0"/>
        <v>0</v>
      </c>
      <c r="J19" s="130">
        <f t="shared" si="1"/>
        <v>0</v>
      </c>
      <c r="K19" s="130">
        <f t="shared" si="2"/>
        <v>0</v>
      </c>
      <c r="L19" s="130">
        <f t="shared" si="3"/>
        <v>0</v>
      </c>
      <c r="M19" s="146">
        <v>0.020687625</v>
      </c>
      <c r="N19" s="218">
        <v>7.24185</v>
      </c>
      <c r="O19" s="48"/>
    </row>
    <row r="20" spans="1:15" ht="14.25">
      <c r="A20" s="25">
        <v>20</v>
      </c>
      <c r="B20" s="26">
        <v>50</v>
      </c>
      <c r="C20" s="27">
        <v>0.21528023999999993</v>
      </c>
      <c r="D20" s="36"/>
      <c r="E20" s="37"/>
      <c r="F20" s="38"/>
      <c r="G20" s="34"/>
      <c r="I20" s="129">
        <f t="shared" si="0"/>
        <v>0</v>
      </c>
      <c r="J20" s="130">
        <f t="shared" si="1"/>
        <v>0</v>
      </c>
      <c r="K20" s="130">
        <f t="shared" si="2"/>
        <v>0</v>
      </c>
      <c r="L20" s="130">
        <f t="shared" si="3"/>
        <v>0</v>
      </c>
      <c r="M20" s="147">
        <v>0.02172825</v>
      </c>
      <c r="N20" s="218">
        <v>7.623</v>
      </c>
      <c r="O20" s="48"/>
    </row>
    <row r="21" spans="1:15" ht="14.25">
      <c r="A21" s="25">
        <v>21</v>
      </c>
      <c r="B21" s="26">
        <v>52.5</v>
      </c>
      <c r="C21" s="27">
        <v>0.226156266</v>
      </c>
      <c r="D21" s="36"/>
      <c r="E21" s="37"/>
      <c r="F21" s="38"/>
      <c r="G21" s="34"/>
      <c r="I21" s="129">
        <f t="shared" si="0"/>
        <v>0</v>
      </c>
      <c r="J21" s="130">
        <f t="shared" si="1"/>
        <v>0</v>
      </c>
      <c r="K21" s="130">
        <f t="shared" si="2"/>
        <v>0</v>
      </c>
      <c r="L21" s="130">
        <f t="shared" si="3"/>
        <v>0</v>
      </c>
      <c r="M21" s="148">
        <v>0.022768875</v>
      </c>
      <c r="N21" s="218">
        <v>8.004150000000001</v>
      </c>
      <c r="O21" s="48"/>
    </row>
    <row r="22" spans="1:15" ht="14.25">
      <c r="A22" s="25">
        <v>22</v>
      </c>
      <c r="B22" s="26">
        <v>55</v>
      </c>
      <c r="C22" s="27">
        <v>0.23704296</v>
      </c>
      <c r="D22" s="36"/>
      <c r="E22" s="37"/>
      <c r="F22" s="38"/>
      <c r="G22" s="34"/>
      <c r="I22" s="129">
        <f t="shared" si="0"/>
        <v>0</v>
      </c>
      <c r="J22" s="130">
        <f t="shared" si="1"/>
        <v>0</v>
      </c>
      <c r="K22" s="130">
        <f t="shared" si="2"/>
        <v>0</v>
      </c>
      <c r="L22" s="130">
        <f t="shared" si="3"/>
        <v>0</v>
      </c>
      <c r="M22" s="149">
        <v>0.0238095</v>
      </c>
      <c r="N22" s="218">
        <v>8.3853</v>
      </c>
      <c r="O22" s="48"/>
    </row>
    <row r="23" spans="1:15" ht="14.25">
      <c r="A23" s="25">
        <v>23</v>
      </c>
      <c r="B23" s="26">
        <v>57.5</v>
      </c>
      <c r="C23" s="27">
        <v>0.247940322</v>
      </c>
      <c r="D23" s="36"/>
      <c r="E23" s="37"/>
      <c r="F23" s="38"/>
      <c r="G23" s="34"/>
      <c r="I23" s="129">
        <f t="shared" si="0"/>
        <v>0</v>
      </c>
      <c r="J23" s="130">
        <f t="shared" si="1"/>
        <v>0</v>
      </c>
      <c r="K23" s="130">
        <f t="shared" si="2"/>
        <v>0</v>
      </c>
      <c r="L23" s="130">
        <f t="shared" si="3"/>
        <v>0</v>
      </c>
      <c r="M23" s="150">
        <v>0.024850125</v>
      </c>
      <c r="N23" s="218">
        <v>8.76645</v>
      </c>
      <c r="O23" s="48"/>
    </row>
    <row r="24" spans="1:15" ht="14.25">
      <c r="A24" s="25">
        <v>24</v>
      </c>
      <c r="B24" s="26">
        <v>60</v>
      </c>
      <c r="C24" s="27">
        <v>0.25884835199999995</v>
      </c>
      <c r="D24" s="36"/>
      <c r="E24" s="37"/>
      <c r="F24" s="38"/>
      <c r="G24" s="34"/>
      <c r="I24" s="129">
        <f t="shared" si="0"/>
        <v>0</v>
      </c>
      <c r="J24" s="130">
        <f t="shared" si="1"/>
        <v>0</v>
      </c>
      <c r="K24" s="130">
        <f t="shared" si="2"/>
        <v>0</v>
      </c>
      <c r="L24" s="130">
        <f t="shared" si="3"/>
        <v>0</v>
      </c>
      <c r="M24" s="151">
        <v>0.02589075</v>
      </c>
      <c r="N24" s="218">
        <v>9.1476</v>
      </c>
      <c r="O24" s="48"/>
    </row>
    <row r="25" spans="1:15" ht="14.25">
      <c r="A25" s="25">
        <v>25</v>
      </c>
      <c r="B25" s="26">
        <v>62.5</v>
      </c>
      <c r="C25" s="27">
        <v>0.26976704999999995</v>
      </c>
      <c r="D25" s="36"/>
      <c r="E25" s="37"/>
      <c r="F25" s="38"/>
      <c r="G25" s="34"/>
      <c r="I25" s="129">
        <f t="shared" si="0"/>
        <v>0</v>
      </c>
      <c r="J25" s="130">
        <f t="shared" si="1"/>
        <v>0</v>
      </c>
      <c r="K25" s="130">
        <f t="shared" si="2"/>
        <v>0</v>
      </c>
      <c r="L25" s="130">
        <f t="shared" si="3"/>
        <v>0</v>
      </c>
      <c r="M25" s="152">
        <v>0.026931375</v>
      </c>
      <c r="N25" s="218">
        <v>9.52875</v>
      </c>
      <c r="O25" s="48"/>
    </row>
    <row r="26" spans="1:15" ht="14.25">
      <c r="A26" s="25">
        <v>26</v>
      </c>
      <c r="B26" s="26">
        <v>65</v>
      </c>
      <c r="C26" s="27">
        <v>0.28291536</v>
      </c>
      <c r="D26" s="36"/>
      <c r="E26" s="37"/>
      <c r="F26" s="38"/>
      <c r="G26" s="34"/>
      <c r="I26" s="129">
        <f t="shared" si="0"/>
        <v>0</v>
      </c>
      <c r="J26" s="130">
        <f t="shared" si="1"/>
        <v>0</v>
      </c>
      <c r="K26" s="130">
        <f t="shared" si="2"/>
        <v>0</v>
      </c>
      <c r="L26" s="130">
        <f t="shared" si="3"/>
        <v>0</v>
      </c>
      <c r="M26" s="153">
        <v>0.027972</v>
      </c>
      <c r="N26" s="218">
        <v>9.9099</v>
      </c>
      <c r="O26" s="48"/>
    </row>
    <row r="27" spans="1:15" ht="14.25">
      <c r="A27" s="25">
        <v>27</v>
      </c>
      <c r="B27" s="26">
        <v>67.5</v>
      </c>
      <c r="C27" s="27">
        <v>0.29667708</v>
      </c>
      <c r="D27" s="36"/>
      <c r="E27" s="37"/>
      <c r="F27" s="38"/>
      <c r="G27" s="34"/>
      <c r="I27" s="129">
        <f t="shared" si="0"/>
        <v>0</v>
      </c>
      <c r="J27" s="130">
        <f t="shared" si="1"/>
        <v>0</v>
      </c>
      <c r="K27" s="130">
        <f t="shared" si="2"/>
        <v>0</v>
      </c>
      <c r="L27" s="130">
        <f t="shared" si="3"/>
        <v>0</v>
      </c>
      <c r="M27" s="154">
        <v>0.029012625</v>
      </c>
      <c r="N27" s="218">
        <v>10.29105</v>
      </c>
      <c r="O27" s="48"/>
    </row>
    <row r="28" spans="1:15" ht="14.25">
      <c r="A28" s="25">
        <v>28</v>
      </c>
      <c r="B28" s="26">
        <v>70</v>
      </c>
      <c r="C28" s="27">
        <v>0.31065216</v>
      </c>
      <c r="D28" s="36"/>
      <c r="E28" s="37"/>
      <c r="F28" s="38"/>
      <c r="G28" s="34"/>
      <c r="I28" s="129">
        <f t="shared" si="0"/>
        <v>0</v>
      </c>
      <c r="J28" s="130">
        <f t="shared" si="1"/>
        <v>0</v>
      </c>
      <c r="K28" s="130">
        <f t="shared" si="2"/>
        <v>0</v>
      </c>
      <c r="L28" s="130">
        <f t="shared" si="3"/>
        <v>0</v>
      </c>
      <c r="M28" s="155">
        <v>0.03005325</v>
      </c>
      <c r="N28" s="218">
        <v>10.672200000000002</v>
      </c>
      <c r="O28" s="48"/>
    </row>
    <row r="29" spans="1:15" ht="14.25">
      <c r="A29" s="25">
        <v>29</v>
      </c>
      <c r="B29" s="26">
        <v>72.5</v>
      </c>
      <c r="C29" s="27">
        <v>0.3248406</v>
      </c>
      <c r="D29" s="36"/>
      <c r="E29" s="37"/>
      <c r="F29" s="38"/>
      <c r="G29" s="34"/>
      <c r="I29" s="129">
        <f t="shared" si="0"/>
        <v>0</v>
      </c>
      <c r="J29" s="130">
        <f t="shared" si="1"/>
        <v>0</v>
      </c>
      <c r="K29" s="130">
        <f t="shared" si="2"/>
        <v>0</v>
      </c>
      <c r="L29" s="130">
        <f t="shared" si="3"/>
        <v>0</v>
      </c>
      <c r="M29" s="156">
        <v>0.031093875</v>
      </c>
      <c r="N29" s="218">
        <v>11.053350000000002</v>
      </c>
      <c r="O29" s="48"/>
    </row>
    <row r="30" spans="1:15" ht="14.25">
      <c r="A30" s="25">
        <v>30</v>
      </c>
      <c r="B30" s="26">
        <v>75</v>
      </c>
      <c r="C30" s="27">
        <v>0.3392424</v>
      </c>
      <c r="D30" s="36"/>
      <c r="E30" s="37"/>
      <c r="F30" s="38"/>
      <c r="G30" s="34"/>
      <c r="I30" s="129">
        <f t="shared" si="0"/>
        <v>0</v>
      </c>
      <c r="J30" s="130">
        <f t="shared" si="1"/>
        <v>0</v>
      </c>
      <c r="K30" s="130">
        <f t="shared" si="2"/>
        <v>0</v>
      </c>
      <c r="L30" s="130">
        <f t="shared" si="3"/>
        <v>0</v>
      </c>
      <c r="M30" s="157">
        <v>0.0321345</v>
      </c>
      <c r="N30" s="218">
        <v>11.434500000000002</v>
      </c>
      <c r="O30" s="48"/>
    </row>
    <row r="31" spans="1:15" ht="14.25">
      <c r="A31" s="25">
        <v>31</v>
      </c>
      <c r="B31" s="26">
        <v>77.5</v>
      </c>
      <c r="C31" s="27">
        <v>0.35385756</v>
      </c>
      <c r="D31" s="36"/>
      <c r="E31" s="37"/>
      <c r="F31" s="38"/>
      <c r="G31" s="34"/>
      <c r="I31" s="129">
        <f t="shared" si="0"/>
        <v>0</v>
      </c>
      <c r="J31" s="130">
        <f t="shared" si="1"/>
        <v>0</v>
      </c>
      <c r="K31" s="130">
        <f t="shared" si="2"/>
        <v>0</v>
      </c>
      <c r="L31" s="130">
        <f t="shared" si="3"/>
        <v>0</v>
      </c>
      <c r="M31" s="158">
        <v>0.033175125</v>
      </c>
      <c r="N31" s="218">
        <v>11.81565</v>
      </c>
      <c r="O31" s="48"/>
    </row>
    <row r="32" spans="1:15" ht="14.25">
      <c r="A32" s="25">
        <v>32</v>
      </c>
      <c r="B32" s="26">
        <v>80</v>
      </c>
      <c r="C32" s="27">
        <v>0.36868607999999997</v>
      </c>
      <c r="D32" s="36"/>
      <c r="E32" s="37"/>
      <c r="F32" s="38"/>
      <c r="G32" s="34"/>
      <c r="I32" s="129">
        <f t="shared" si="0"/>
        <v>0</v>
      </c>
      <c r="J32" s="130">
        <f t="shared" si="1"/>
        <v>0</v>
      </c>
      <c r="K32" s="130">
        <f t="shared" si="2"/>
        <v>0</v>
      </c>
      <c r="L32" s="130">
        <f t="shared" si="3"/>
        <v>0</v>
      </c>
      <c r="M32" s="159">
        <v>0.03421575</v>
      </c>
      <c r="N32" s="218">
        <v>12.1968</v>
      </c>
      <c r="O32" s="48"/>
    </row>
    <row r="33" spans="1:15" ht="14.25">
      <c r="A33" s="25">
        <v>33</v>
      </c>
      <c r="B33" s="26">
        <v>82.5</v>
      </c>
      <c r="C33" s="27">
        <v>0.38372796000000003</v>
      </c>
      <c r="D33" s="36"/>
      <c r="E33" s="37"/>
      <c r="F33" s="38"/>
      <c r="G33" s="34"/>
      <c r="I33" s="129">
        <f t="shared" si="0"/>
        <v>0</v>
      </c>
      <c r="J33" s="130">
        <f t="shared" si="1"/>
        <v>0</v>
      </c>
      <c r="K33" s="130">
        <f t="shared" si="2"/>
        <v>0</v>
      </c>
      <c r="L33" s="130">
        <f t="shared" si="3"/>
        <v>0</v>
      </c>
      <c r="M33" s="160">
        <v>0.035256375</v>
      </c>
      <c r="N33" s="218">
        <v>12.577950000000001</v>
      </c>
      <c r="O33" s="48"/>
    </row>
    <row r="34" spans="1:15" ht="14.25">
      <c r="A34" s="25">
        <v>34</v>
      </c>
      <c r="B34" s="26">
        <v>85</v>
      </c>
      <c r="C34" s="27">
        <v>0.3989832</v>
      </c>
      <c r="D34" s="36"/>
      <c r="E34" s="37"/>
      <c r="F34" s="38"/>
      <c r="G34" s="34"/>
      <c r="I34" s="129">
        <f t="shared" si="0"/>
        <v>0</v>
      </c>
      <c r="J34" s="130">
        <f t="shared" si="1"/>
        <v>0</v>
      </c>
      <c r="K34" s="130">
        <f t="shared" si="2"/>
        <v>0</v>
      </c>
      <c r="L34" s="130">
        <f t="shared" si="3"/>
        <v>0</v>
      </c>
      <c r="M34" s="161">
        <v>0.036297</v>
      </c>
      <c r="N34" s="218">
        <v>12.959100000000003</v>
      </c>
      <c r="O34" s="48"/>
    </row>
    <row r="35" spans="1:15" ht="14.25">
      <c r="A35" s="25">
        <v>35</v>
      </c>
      <c r="B35" s="26">
        <v>87.5</v>
      </c>
      <c r="C35" s="27">
        <v>0.41445180000000004</v>
      </c>
      <c r="D35" s="36"/>
      <c r="E35" s="37"/>
      <c r="F35" s="38"/>
      <c r="G35" s="34"/>
      <c r="I35" s="129">
        <f t="shared" si="0"/>
        <v>0</v>
      </c>
      <c r="J35" s="130">
        <f t="shared" si="1"/>
        <v>0</v>
      </c>
      <c r="K35" s="130">
        <f t="shared" si="2"/>
        <v>0</v>
      </c>
      <c r="L35" s="130">
        <f t="shared" si="3"/>
        <v>0</v>
      </c>
      <c r="M35" s="162">
        <v>0.037337625</v>
      </c>
      <c r="N35" s="218">
        <v>13.340250000000001</v>
      </c>
      <c r="O35" s="48"/>
    </row>
    <row r="36" spans="1:15" ht="14.25">
      <c r="A36" s="25">
        <v>36</v>
      </c>
      <c r="B36" s="26">
        <v>90</v>
      </c>
      <c r="C36" s="27">
        <v>0.43013376</v>
      </c>
      <c r="D36" s="36"/>
      <c r="E36" s="37"/>
      <c r="F36" s="38"/>
      <c r="G36" s="34"/>
      <c r="I36" s="129">
        <f t="shared" si="0"/>
        <v>0</v>
      </c>
      <c r="J36" s="130">
        <f t="shared" si="1"/>
        <v>0</v>
      </c>
      <c r="K36" s="130">
        <f t="shared" si="2"/>
        <v>0</v>
      </c>
      <c r="L36" s="130">
        <f t="shared" si="3"/>
        <v>0</v>
      </c>
      <c r="M36" s="163">
        <v>0.03837825</v>
      </c>
      <c r="N36" s="218">
        <v>13.721400000000001</v>
      </c>
      <c r="O36" s="48"/>
    </row>
    <row r="37" spans="1:15" ht="14.25">
      <c r="A37" s="25">
        <v>37</v>
      </c>
      <c r="B37" s="26">
        <v>92.5</v>
      </c>
      <c r="C37" s="27">
        <v>0.44602907999999997</v>
      </c>
      <c r="D37" s="36"/>
      <c r="E37" s="37"/>
      <c r="F37" s="38"/>
      <c r="G37" s="34"/>
      <c r="I37" s="129">
        <f t="shared" si="0"/>
        <v>0</v>
      </c>
      <c r="J37" s="130">
        <f t="shared" si="1"/>
        <v>0</v>
      </c>
      <c r="K37" s="130">
        <f t="shared" si="2"/>
        <v>0</v>
      </c>
      <c r="L37" s="130">
        <f t="shared" si="3"/>
        <v>0</v>
      </c>
      <c r="M37" s="164">
        <v>0.039418875</v>
      </c>
      <c r="N37" s="218">
        <v>14.10255</v>
      </c>
      <c r="O37" s="48"/>
    </row>
    <row r="38" spans="1:15" ht="14.25">
      <c r="A38" s="25">
        <v>38</v>
      </c>
      <c r="B38" s="26">
        <v>95</v>
      </c>
      <c r="C38" s="27">
        <v>0.4621377599999999</v>
      </c>
      <c r="D38" s="36"/>
      <c r="E38" s="37"/>
      <c r="F38" s="38"/>
      <c r="G38" s="34"/>
      <c r="I38" s="129">
        <f t="shared" si="0"/>
        <v>0</v>
      </c>
      <c r="J38" s="130">
        <f t="shared" si="1"/>
        <v>0</v>
      </c>
      <c r="K38" s="130">
        <f t="shared" si="2"/>
        <v>0</v>
      </c>
      <c r="L38" s="130">
        <f t="shared" si="3"/>
        <v>0</v>
      </c>
      <c r="M38" s="165">
        <v>0.0404595</v>
      </c>
      <c r="N38" s="218">
        <v>14.4837</v>
      </c>
      <c r="O38" s="48"/>
    </row>
    <row r="39" spans="1:15" ht="14.25">
      <c r="A39" s="25">
        <v>39</v>
      </c>
      <c r="B39" s="26">
        <v>97.5</v>
      </c>
      <c r="C39" s="27">
        <v>0.47845979999999994</v>
      </c>
      <c r="D39" s="36"/>
      <c r="E39" s="37"/>
      <c r="F39" s="38"/>
      <c r="G39" s="34"/>
      <c r="I39" s="129">
        <f t="shared" si="0"/>
        <v>0</v>
      </c>
      <c r="J39" s="130">
        <f t="shared" si="1"/>
        <v>0</v>
      </c>
      <c r="K39" s="130">
        <f t="shared" si="2"/>
        <v>0</v>
      </c>
      <c r="L39" s="130">
        <f t="shared" si="3"/>
        <v>0</v>
      </c>
      <c r="M39" s="166">
        <v>0.041500125</v>
      </c>
      <c r="N39" s="218">
        <v>14.86485</v>
      </c>
      <c r="O39" s="48"/>
    </row>
    <row r="40" spans="1:15" ht="14.25">
      <c r="A40" s="25">
        <v>40</v>
      </c>
      <c r="B40" s="26">
        <v>100</v>
      </c>
      <c r="C40" s="27">
        <v>0.49499519999999986</v>
      </c>
      <c r="D40" s="36"/>
      <c r="E40" s="37"/>
      <c r="F40" s="38"/>
      <c r="G40" s="34"/>
      <c r="I40" s="129">
        <f t="shared" si="0"/>
        <v>0</v>
      </c>
      <c r="J40" s="130">
        <f t="shared" si="1"/>
        <v>0</v>
      </c>
      <c r="K40" s="130">
        <f t="shared" si="2"/>
        <v>0</v>
      </c>
      <c r="L40" s="130">
        <f t="shared" si="3"/>
        <v>0</v>
      </c>
      <c r="M40" s="167">
        <v>0.04254075</v>
      </c>
      <c r="N40" s="218">
        <v>15.246</v>
      </c>
      <c r="O40" s="48"/>
    </row>
    <row r="41" spans="1:15" ht="14.25">
      <c r="A41" s="25">
        <v>41</v>
      </c>
      <c r="B41" s="26">
        <v>102.5</v>
      </c>
      <c r="C41" s="27">
        <v>0.51174396</v>
      </c>
      <c r="D41" s="36"/>
      <c r="E41" s="37"/>
      <c r="F41" s="38"/>
      <c r="G41" s="34"/>
      <c r="I41" s="129">
        <f t="shared" si="0"/>
        <v>0</v>
      </c>
      <c r="J41" s="130">
        <f t="shared" si="1"/>
        <v>0</v>
      </c>
      <c r="K41" s="130">
        <f t="shared" si="2"/>
        <v>0</v>
      </c>
      <c r="L41" s="130">
        <f t="shared" si="3"/>
        <v>0</v>
      </c>
      <c r="M41" s="168">
        <v>0.043581375</v>
      </c>
      <c r="N41" s="218">
        <v>15.627150000000002</v>
      </c>
      <c r="O41" s="48"/>
    </row>
    <row r="42" spans="1:15" ht="14.25">
      <c r="A42" s="25">
        <v>42</v>
      </c>
      <c r="B42" s="26">
        <v>105</v>
      </c>
      <c r="C42" s="27">
        <v>0.52870608</v>
      </c>
      <c r="D42" s="36"/>
      <c r="E42" s="37"/>
      <c r="F42" s="38"/>
      <c r="G42" s="34"/>
      <c r="I42" s="129">
        <f t="shared" si="0"/>
        <v>0</v>
      </c>
      <c r="J42" s="130">
        <f t="shared" si="1"/>
        <v>0</v>
      </c>
      <c r="K42" s="130">
        <f t="shared" si="2"/>
        <v>0</v>
      </c>
      <c r="L42" s="130">
        <f t="shared" si="3"/>
        <v>0</v>
      </c>
      <c r="M42" s="169">
        <v>0.044622</v>
      </c>
      <c r="N42" s="218">
        <v>16.008300000000002</v>
      </c>
      <c r="O42" s="48"/>
    </row>
    <row r="43" spans="1:15" ht="14.25">
      <c r="A43" s="25">
        <v>43</v>
      </c>
      <c r="B43" s="26">
        <v>107.5</v>
      </c>
      <c r="C43" s="27">
        <v>0.5458815599999999</v>
      </c>
      <c r="D43" s="36"/>
      <c r="E43" s="37"/>
      <c r="F43" s="38"/>
      <c r="G43" s="34"/>
      <c r="I43" s="129">
        <f t="shared" si="0"/>
        <v>0</v>
      </c>
      <c r="J43" s="130">
        <f t="shared" si="1"/>
        <v>0</v>
      </c>
      <c r="K43" s="130">
        <f t="shared" si="2"/>
        <v>0</v>
      </c>
      <c r="L43" s="130">
        <f t="shared" si="3"/>
        <v>0</v>
      </c>
      <c r="M43" s="170">
        <v>0.045662625</v>
      </c>
      <c r="N43" s="218">
        <v>16.38945</v>
      </c>
      <c r="O43" s="48"/>
    </row>
    <row r="44" spans="1:15" ht="14.25">
      <c r="A44" s="25">
        <v>44</v>
      </c>
      <c r="B44" s="26">
        <v>110</v>
      </c>
      <c r="C44" s="27">
        <v>0.5632704</v>
      </c>
      <c r="D44" s="36"/>
      <c r="E44" s="37"/>
      <c r="F44" s="38"/>
      <c r="G44" s="34"/>
      <c r="I44" s="129">
        <f t="shared" si="0"/>
        <v>0</v>
      </c>
      <c r="J44" s="130">
        <f t="shared" si="1"/>
        <v>0</v>
      </c>
      <c r="K44" s="130">
        <f t="shared" si="2"/>
        <v>0</v>
      </c>
      <c r="L44" s="130">
        <f t="shared" si="3"/>
        <v>0</v>
      </c>
      <c r="M44" s="171">
        <v>0.04670325</v>
      </c>
      <c r="N44" s="218">
        <v>16.7706</v>
      </c>
      <c r="O44" s="48"/>
    </row>
    <row r="45" spans="1:15" ht="14.25">
      <c r="A45" s="25">
        <v>45</v>
      </c>
      <c r="B45" s="26">
        <v>112.5</v>
      </c>
      <c r="C45" s="27">
        <v>0.5808726</v>
      </c>
      <c r="D45" s="36"/>
      <c r="E45" s="37"/>
      <c r="F45" s="38"/>
      <c r="G45" s="34"/>
      <c r="I45" s="129">
        <f t="shared" si="0"/>
        <v>0</v>
      </c>
      <c r="J45" s="130">
        <f t="shared" si="1"/>
        <v>0</v>
      </c>
      <c r="K45" s="130">
        <f t="shared" si="2"/>
        <v>0</v>
      </c>
      <c r="L45" s="130">
        <f t="shared" si="3"/>
        <v>0</v>
      </c>
      <c r="M45" s="172">
        <v>0.047743875</v>
      </c>
      <c r="N45" s="218">
        <v>17.151750000000003</v>
      </c>
      <c r="O45" s="48"/>
    </row>
    <row r="46" spans="1:15" ht="14.25">
      <c r="A46" s="25">
        <v>46</v>
      </c>
      <c r="B46" s="26">
        <v>115</v>
      </c>
      <c r="C46" s="27">
        <v>0.59868816</v>
      </c>
      <c r="D46" s="36"/>
      <c r="E46" s="37"/>
      <c r="F46" s="38"/>
      <c r="G46" s="34"/>
      <c r="I46" s="129">
        <f t="shared" si="0"/>
        <v>0</v>
      </c>
      <c r="J46" s="130">
        <f t="shared" si="1"/>
        <v>0</v>
      </c>
      <c r="K46" s="130">
        <f t="shared" si="2"/>
        <v>0</v>
      </c>
      <c r="L46" s="130">
        <f t="shared" si="3"/>
        <v>0</v>
      </c>
      <c r="M46" s="173">
        <v>0.0487845</v>
      </c>
      <c r="N46" s="218">
        <v>17.5329</v>
      </c>
      <c r="O46" s="48"/>
    </row>
    <row r="47" spans="1:15" ht="14.25">
      <c r="A47" s="25">
        <v>47</v>
      </c>
      <c r="B47" s="26">
        <v>117.5</v>
      </c>
      <c r="C47" s="27">
        <v>0.6167170799999999</v>
      </c>
      <c r="D47" s="36"/>
      <c r="E47" s="37"/>
      <c r="F47" s="38"/>
      <c r="G47" s="34"/>
      <c r="I47" s="129">
        <f t="shared" si="0"/>
        <v>0</v>
      </c>
      <c r="J47" s="130">
        <f t="shared" si="1"/>
        <v>0</v>
      </c>
      <c r="K47" s="130">
        <f t="shared" si="2"/>
        <v>0</v>
      </c>
      <c r="L47" s="130">
        <f t="shared" si="3"/>
        <v>0</v>
      </c>
      <c r="M47" s="174">
        <v>0.049825125</v>
      </c>
      <c r="N47" s="218">
        <v>17.91405</v>
      </c>
      <c r="O47" s="48"/>
    </row>
    <row r="48" spans="1:15" ht="14.25">
      <c r="A48" s="25">
        <v>48</v>
      </c>
      <c r="B48" s="26">
        <v>120</v>
      </c>
      <c r="C48" s="27">
        <v>0.63495936</v>
      </c>
      <c r="D48" s="36"/>
      <c r="E48" s="37"/>
      <c r="F48" s="38"/>
      <c r="G48" s="34"/>
      <c r="I48" s="129">
        <f t="shared" si="0"/>
        <v>0</v>
      </c>
      <c r="J48" s="130">
        <f t="shared" si="1"/>
        <v>0</v>
      </c>
      <c r="K48" s="130">
        <f t="shared" si="2"/>
        <v>0</v>
      </c>
      <c r="L48" s="130">
        <f t="shared" si="3"/>
        <v>0</v>
      </c>
      <c r="M48" s="175">
        <v>0.05086575</v>
      </c>
      <c r="N48" s="218">
        <v>18.2952</v>
      </c>
      <c r="O48" s="48"/>
    </row>
    <row r="49" spans="1:15" ht="14.25">
      <c r="A49" s="25">
        <v>49</v>
      </c>
      <c r="B49" s="26">
        <v>122.5</v>
      </c>
      <c r="C49" s="27">
        <v>0.6534150000000001</v>
      </c>
      <c r="D49" s="36"/>
      <c r="E49" s="37"/>
      <c r="F49" s="38"/>
      <c r="G49" s="34"/>
      <c r="I49" s="129">
        <f t="shared" si="0"/>
        <v>0</v>
      </c>
      <c r="J49" s="130">
        <f t="shared" si="1"/>
        <v>0</v>
      </c>
      <c r="K49" s="130">
        <f t="shared" si="2"/>
        <v>0</v>
      </c>
      <c r="L49" s="130">
        <f t="shared" si="3"/>
        <v>0</v>
      </c>
      <c r="M49" s="176">
        <v>0.051906375</v>
      </c>
      <c r="N49" s="218">
        <v>18.67635</v>
      </c>
      <c r="O49" s="48"/>
    </row>
    <row r="50" spans="1:15" ht="14.25">
      <c r="A50" s="25">
        <v>50</v>
      </c>
      <c r="B50" s="26">
        <v>125</v>
      </c>
      <c r="C50" s="27">
        <v>0.6720839999999999</v>
      </c>
      <c r="D50" s="36"/>
      <c r="E50" s="37"/>
      <c r="F50" s="38"/>
      <c r="G50" s="34"/>
      <c r="I50" s="129">
        <f t="shared" si="0"/>
        <v>0</v>
      </c>
      <c r="J50" s="130">
        <f t="shared" si="1"/>
        <v>0</v>
      </c>
      <c r="K50" s="130">
        <f t="shared" si="2"/>
        <v>0</v>
      </c>
      <c r="L50" s="130">
        <f t="shared" si="3"/>
        <v>0</v>
      </c>
      <c r="M50" s="177">
        <v>0.052947</v>
      </c>
      <c r="N50" s="218">
        <v>19.0575</v>
      </c>
      <c r="O50" s="48"/>
    </row>
    <row r="51" spans="1:15" ht="14.25">
      <c r="A51" s="25">
        <v>51</v>
      </c>
      <c r="B51" s="26">
        <v>127.5</v>
      </c>
      <c r="C51" s="27">
        <v>0.6909663599999998</v>
      </c>
      <c r="D51" s="36"/>
      <c r="E51" s="37"/>
      <c r="F51" s="38"/>
      <c r="G51" s="34"/>
      <c r="I51" s="129">
        <f t="shared" si="0"/>
        <v>0</v>
      </c>
      <c r="J51" s="130">
        <f t="shared" si="1"/>
        <v>0</v>
      </c>
      <c r="K51" s="130">
        <f t="shared" si="2"/>
        <v>0</v>
      </c>
      <c r="L51" s="130">
        <f t="shared" si="3"/>
        <v>0</v>
      </c>
      <c r="M51" s="178">
        <v>0.053987625</v>
      </c>
      <c r="N51" s="218">
        <v>19.43865</v>
      </c>
      <c r="O51" s="48"/>
    </row>
    <row r="52" spans="1:15" ht="14.25">
      <c r="A52" s="25">
        <v>52</v>
      </c>
      <c r="B52" s="26">
        <v>130</v>
      </c>
      <c r="C52" s="27">
        <v>0.71006208</v>
      </c>
      <c r="D52" s="36"/>
      <c r="E52" s="37"/>
      <c r="F52" s="38"/>
      <c r="G52" s="34"/>
      <c r="I52" s="129">
        <f t="shared" si="0"/>
        <v>0</v>
      </c>
      <c r="J52" s="130">
        <f t="shared" si="1"/>
        <v>0</v>
      </c>
      <c r="K52" s="130">
        <f t="shared" si="2"/>
        <v>0</v>
      </c>
      <c r="L52" s="130">
        <f t="shared" si="3"/>
        <v>0</v>
      </c>
      <c r="M52" s="179">
        <v>0.05502825</v>
      </c>
      <c r="N52" s="218">
        <v>19.8198</v>
      </c>
      <c r="O52" s="48"/>
    </row>
    <row r="53" spans="1:15" ht="14.25">
      <c r="A53" s="25">
        <v>53</v>
      </c>
      <c r="B53" s="26">
        <v>132.5</v>
      </c>
      <c r="C53" s="27">
        <v>0.72937116</v>
      </c>
      <c r="D53" s="36"/>
      <c r="E53" s="37"/>
      <c r="F53" s="38"/>
      <c r="G53" s="34"/>
      <c r="I53" s="129">
        <f t="shared" si="0"/>
        <v>0</v>
      </c>
      <c r="J53" s="130">
        <f t="shared" si="1"/>
        <v>0</v>
      </c>
      <c r="K53" s="130">
        <f t="shared" si="2"/>
        <v>0</v>
      </c>
      <c r="L53" s="130">
        <f t="shared" si="3"/>
        <v>0</v>
      </c>
      <c r="M53" s="180">
        <v>0.056068875</v>
      </c>
      <c r="N53" s="218">
        <v>20.200950000000002</v>
      </c>
      <c r="O53" s="48"/>
    </row>
    <row r="54" spans="1:15" ht="14.25">
      <c r="A54" s="25">
        <v>54</v>
      </c>
      <c r="B54" s="26">
        <v>135</v>
      </c>
      <c r="C54" s="27">
        <v>0.7488935999999998</v>
      </c>
      <c r="D54" s="36"/>
      <c r="E54" s="37"/>
      <c r="F54" s="38"/>
      <c r="G54" s="34"/>
      <c r="I54" s="129">
        <f t="shared" si="0"/>
        <v>0</v>
      </c>
      <c r="J54" s="130">
        <f t="shared" si="1"/>
        <v>0</v>
      </c>
      <c r="K54" s="130">
        <f t="shared" si="2"/>
        <v>0</v>
      </c>
      <c r="L54" s="130">
        <f t="shared" si="3"/>
        <v>0</v>
      </c>
      <c r="M54" s="181">
        <v>0.0571095</v>
      </c>
      <c r="N54" s="218">
        <v>20.5821</v>
      </c>
      <c r="O54" s="48"/>
    </row>
    <row r="55" spans="1:15" ht="14.25">
      <c r="A55" s="25">
        <v>55</v>
      </c>
      <c r="B55" s="26">
        <v>137.5</v>
      </c>
      <c r="C55" s="27">
        <v>0.7686293999999998</v>
      </c>
      <c r="D55" s="36"/>
      <c r="E55" s="37"/>
      <c r="F55" s="38"/>
      <c r="G55" s="34"/>
      <c r="I55" s="129">
        <f t="shared" si="0"/>
        <v>0</v>
      </c>
      <c r="J55" s="130">
        <f t="shared" si="1"/>
        <v>0</v>
      </c>
      <c r="K55" s="130">
        <f t="shared" si="2"/>
        <v>0</v>
      </c>
      <c r="L55" s="130">
        <f t="shared" si="3"/>
        <v>0</v>
      </c>
      <c r="M55" s="182">
        <v>0.058150125</v>
      </c>
      <c r="N55" s="218">
        <v>20.963250000000002</v>
      </c>
      <c r="O55" s="48"/>
    </row>
    <row r="56" spans="1:15" ht="14.25">
      <c r="A56" s="25">
        <v>56</v>
      </c>
      <c r="B56" s="26">
        <v>140</v>
      </c>
      <c r="C56" s="27">
        <v>0.78857856</v>
      </c>
      <c r="D56" s="36"/>
      <c r="E56" s="37"/>
      <c r="F56" s="38"/>
      <c r="G56" s="34"/>
      <c r="I56" s="129">
        <f t="shared" si="0"/>
        <v>0</v>
      </c>
      <c r="J56" s="130">
        <f t="shared" si="1"/>
        <v>0</v>
      </c>
      <c r="K56" s="130">
        <f t="shared" si="2"/>
        <v>0</v>
      </c>
      <c r="L56" s="130">
        <f t="shared" si="3"/>
        <v>0</v>
      </c>
      <c r="M56" s="183">
        <v>0.05919075</v>
      </c>
      <c r="N56" s="218">
        <v>21.344400000000004</v>
      </c>
      <c r="O56" s="48"/>
    </row>
    <row r="57" spans="1:15" ht="14.25">
      <c r="A57" s="25">
        <v>57</v>
      </c>
      <c r="B57" s="26">
        <v>142.5</v>
      </c>
      <c r="C57" s="27">
        <v>0.80874108</v>
      </c>
      <c r="D57" s="36"/>
      <c r="E57" s="37"/>
      <c r="F57" s="38"/>
      <c r="G57" s="34"/>
      <c r="I57" s="129">
        <f t="shared" si="0"/>
        <v>0</v>
      </c>
      <c r="J57" s="130">
        <f t="shared" si="1"/>
        <v>0</v>
      </c>
      <c r="K57" s="130">
        <f t="shared" si="2"/>
        <v>0</v>
      </c>
      <c r="L57" s="130">
        <f t="shared" si="3"/>
        <v>0</v>
      </c>
      <c r="M57" s="184">
        <v>0.060231375</v>
      </c>
      <c r="N57" s="218">
        <v>21.72555</v>
      </c>
      <c r="O57" s="48"/>
    </row>
    <row r="58" spans="1:15" ht="14.25">
      <c r="A58" s="25">
        <v>58</v>
      </c>
      <c r="B58" s="26">
        <v>145</v>
      </c>
      <c r="C58" s="27">
        <v>0.8291169599999999</v>
      </c>
      <c r="D58" s="36"/>
      <c r="E58" s="37"/>
      <c r="F58" s="38"/>
      <c r="G58" s="34"/>
      <c r="I58" s="129">
        <f t="shared" si="0"/>
        <v>0</v>
      </c>
      <c r="J58" s="130">
        <f t="shared" si="1"/>
        <v>0</v>
      </c>
      <c r="K58" s="130">
        <f t="shared" si="2"/>
        <v>0</v>
      </c>
      <c r="L58" s="130">
        <f t="shared" si="3"/>
        <v>0</v>
      </c>
      <c r="M58" s="185">
        <v>0.061272</v>
      </c>
      <c r="N58" s="218">
        <v>22.106700000000004</v>
      </c>
      <c r="O58" s="48"/>
    </row>
    <row r="59" spans="1:15" ht="14.25">
      <c r="A59" s="25">
        <v>59</v>
      </c>
      <c r="B59" s="26">
        <v>147.5</v>
      </c>
      <c r="C59" s="27">
        <v>0.8497062000000001</v>
      </c>
      <c r="D59" s="36"/>
      <c r="E59" s="37"/>
      <c r="F59" s="38"/>
      <c r="G59" s="34"/>
      <c r="I59" s="129">
        <f t="shared" si="0"/>
        <v>0</v>
      </c>
      <c r="J59" s="130">
        <f t="shared" si="1"/>
        <v>0</v>
      </c>
      <c r="K59" s="130">
        <f t="shared" si="2"/>
        <v>0</v>
      </c>
      <c r="L59" s="130">
        <f t="shared" si="3"/>
        <v>0</v>
      </c>
      <c r="M59" s="186">
        <v>0.062312625</v>
      </c>
      <c r="N59" s="218">
        <v>22.48785</v>
      </c>
      <c r="O59" s="48"/>
    </row>
    <row r="60" spans="1:15" ht="14.25">
      <c r="A60" s="25">
        <v>60</v>
      </c>
      <c r="B60" s="26">
        <v>150</v>
      </c>
      <c r="C60" s="27">
        <v>0.8705088000000001</v>
      </c>
      <c r="D60" s="36"/>
      <c r="E60" s="37"/>
      <c r="F60" s="38"/>
      <c r="G60" s="34"/>
      <c r="I60" s="129">
        <f t="shared" si="0"/>
        <v>0</v>
      </c>
      <c r="J60" s="130">
        <f t="shared" si="1"/>
        <v>0</v>
      </c>
      <c r="K60" s="130">
        <f t="shared" si="2"/>
        <v>0</v>
      </c>
      <c r="L60" s="130">
        <f t="shared" si="3"/>
        <v>0</v>
      </c>
      <c r="M60" s="187">
        <v>0.06335325</v>
      </c>
      <c r="N60" s="218">
        <v>22.869000000000003</v>
      </c>
      <c r="O60" s="48"/>
    </row>
    <row r="61" spans="1:15" ht="14.25">
      <c r="A61" s="25">
        <v>61</v>
      </c>
      <c r="B61" s="26">
        <v>152.5</v>
      </c>
      <c r="C61" s="27">
        <v>0.89152476</v>
      </c>
      <c r="D61" s="36"/>
      <c r="E61" s="37"/>
      <c r="F61" s="38"/>
      <c r="G61" s="34"/>
      <c r="I61" s="129">
        <f t="shared" si="0"/>
        <v>0</v>
      </c>
      <c r="J61" s="130">
        <f t="shared" si="1"/>
        <v>0</v>
      </c>
      <c r="K61" s="130">
        <f t="shared" si="2"/>
        <v>0</v>
      </c>
      <c r="L61" s="130">
        <f t="shared" si="3"/>
        <v>0</v>
      </c>
      <c r="M61" s="188">
        <v>0.064393875</v>
      </c>
      <c r="N61" s="218">
        <v>23.25015</v>
      </c>
      <c r="O61" s="48"/>
    </row>
    <row r="62" spans="1:15" ht="14.25">
      <c r="A62" s="25">
        <v>62</v>
      </c>
      <c r="B62" s="26">
        <v>155</v>
      </c>
      <c r="C62" s="27">
        <v>0.9127540799999999</v>
      </c>
      <c r="D62" s="36"/>
      <c r="E62" s="37"/>
      <c r="F62" s="38"/>
      <c r="G62" s="34"/>
      <c r="I62" s="129">
        <f t="shared" si="0"/>
        <v>0</v>
      </c>
      <c r="J62" s="130">
        <f t="shared" si="1"/>
        <v>0</v>
      </c>
      <c r="K62" s="130">
        <f t="shared" si="2"/>
        <v>0</v>
      </c>
      <c r="L62" s="130">
        <f t="shared" si="3"/>
        <v>0</v>
      </c>
      <c r="M62" s="189">
        <v>0.0654345</v>
      </c>
      <c r="N62" s="218">
        <v>23.6313</v>
      </c>
      <c r="O62" s="48"/>
    </row>
    <row r="63" spans="1:15" ht="14.25">
      <c r="A63" s="25">
        <v>63</v>
      </c>
      <c r="B63" s="26">
        <v>157.5</v>
      </c>
      <c r="C63" s="27">
        <v>0.9341967599999997</v>
      </c>
      <c r="D63" s="36"/>
      <c r="E63" s="37"/>
      <c r="F63" s="38"/>
      <c r="G63" s="34"/>
      <c r="I63" s="129">
        <f t="shared" si="0"/>
        <v>0</v>
      </c>
      <c r="J63" s="130">
        <f t="shared" si="1"/>
        <v>0</v>
      </c>
      <c r="K63" s="130">
        <f t="shared" si="2"/>
        <v>0</v>
      </c>
      <c r="L63" s="130">
        <f t="shared" si="3"/>
        <v>0</v>
      </c>
      <c r="M63" s="190">
        <v>0.066475125</v>
      </c>
      <c r="N63" s="218">
        <v>24.01245</v>
      </c>
      <c r="O63" s="48"/>
    </row>
    <row r="64" spans="1:15" ht="14.25">
      <c r="A64" s="25">
        <v>64</v>
      </c>
      <c r="B64" s="26">
        <v>160</v>
      </c>
      <c r="C64" s="27">
        <v>0.9558527999999997</v>
      </c>
      <c r="D64" s="36"/>
      <c r="E64" s="37"/>
      <c r="F64" s="38"/>
      <c r="G64" s="34"/>
      <c r="I64" s="129">
        <f t="shared" si="0"/>
        <v>0</v>
      </c>
      <c r="J64" s="130">
        <f t="shared" si="1"/>
        <v>0</v>
      </c>
      <c r="K64" s="130">
        <f t="shared" si="2"/>
        <v>0</v>
      </c>
      <c r="L64" s="130">
        <f t="shared" si="3"/>
        <v>0</v>
      </c>
      <c r="M64" s="191">
        <v>0.06751575</v>
      </c>
      <c r="N64" s="218">
        <v>24.3936</v>
      </c>
      <c r="O64" s="48"/>
    </row>
    <row r="65" spans="1:15" ht="14.25">
      <c r="A65" s="25">
        <v>65</v>
      </c>
      <c r="B65" s="26">
        <v>162.5</v>
      </c>
      <c r="C65" s="27">
        <v>0.9777221999999999</v>
      </c>
      <c r="D65" s="36"/>
      <c r="E65" s="37"/>
      <c r="F65" s="38"/>
      <c r="G65" s="34"/>
      <c r="I65" s="129">
        <f t="shared" si="0"/>
        <v>0</v>
      </c>
      <c r="J65" s="130">
        <f t="shared" si="1"/>
        <v>0</v>
      </c>
      <c r="K65" s="130">
        <f t="shared" si="2"/>
        <v>0</v>
      </c>
      <c r="L65" s="130">
        <f t="shared" si="3"/>
        <v>0</v>
      </c>
      <c r="M65" s="192">
        <v>0.068556375</v>
      </c>
      <c r="N65" s="218">
        <v>24.77475</v>
      </c>
      <c r="O65" s="48"/>
    </row>
    <row r="66" spans="1:15" ht="14.25">
      <c r="A66" s="25">
        <v>66</v>
      </c>
      <c r="B66" s="26">
        <v>165</v>
      </c>
      <c r="C66" s="27">
        <v>0.99980496</v>
      </c>
      <c r="D66" s="36"/>
      <c r="E66" s="37"/>
      <c r="F66" s="38"/>
      <c r="G66" s="34"/>
      <c r="I66" s="129">
        <f t="shared" si="0"/>
        <v>0</v>
      </c>
      <c r="J66" s="130">
        <f t="shared" si="1"/>
        <v>0</v>
      </c>
      <c r="K66" s="130">
        <f t="shared" si="2"/>
        <v>0</v>
      </c>
      <c r="L66" s="130">
        <f t="shared" si="3"/>
        <v>0</v>
      </c>
      <c r="M66" s="193">
        <v>0.069597</v>
      </c>
      <c r="N66" s="218">
        <v>25.155900000000003</v>
      </c>
      <c r="O66" s="48"/>
    </row>
    <row r="67" spans="1:15" ht="14.25">
      <c r="A67" s="25">
        <v>67</v>
      </c>
      <c r="B67" s="26">
        <v>167.5</v>
      </c>
      <c r="C67" s="27">
        <v>1.0221010799999999</v>
      </c>
      <c r="D67" s="36"/>
      <c r="E67" s="37"/>
      <c r="F67" s="38"/>
      <c r="G67" s="34"/>
      <c r="I67" s="129">
        <f t="shared" si="0"/>
        <v>0</v>
      </c>
      <c r="J67" s="130">
        <f t="shared" si="1"/>
        <v>0</v>
      </c>
      <c r="K67" s="130">
        <f t="shared" si="2"/>
        <v>0</v>
      </c>
      <c r="L67" s="130">
        <f t="shared" si="3"/>
        <v>0</v>
      </c>
      <c r="M67" s="194">
        <v>0.070637625</v>
      </c>
      <c r="N67" s="218">
        <v>25.537050000000004</v>
      </c>
      <c r="O67" s="48"/>
    </row>
    <row r="68" spans="1:15" ht="14.25">
      <c r="A68" s="25">
        <v>68</v>
      </c>
      <c r="B68" s="26">
        <v>170</v>
      </c>
      <c r="C68" s="27">
        <v>1.0446105599999997</v>
      </c>
      <c r="D68" s="36"/>
      <c r="E68" s="37"/>
      <c r="F68" s="38"/>
      <c r="G68" s="34"/>
      <c r="I68" s="129">
        <f t="shared" si="0"/>
        <v>0</v>
      </c>
      <c r="J68" s="130">
        <f t="shared" si="1"/>
        <v>0</v>
      </c>
      <c r="K68" s="130">
        <f t="shared" si="2"/>
        <v>0</v>
      </c>
      <c r="L68" s="130">
        <f t="shared" si="3"/>
        <v>0</v>
      </c>
      <c r="M68" s="195">
        <v>0.07167825</v>
      </c>
      <c r="N68" s="218">
        <v>25.918200000000006</v>
      </c>
      <c r="O68" s="48"/>
    </row>
    <row r="69" spans="1:15" ht="14.25">
      <c r="A69" s="25">
        <v>69</v>
      </c>
      <c r="B69" s="26">
        <v>172.5</v>
      </c>
      <c r="C69" s="27">
        <v>1.0673333999999999</v>
      </c>
      <c r="D69" s="36"/>
      <c r="E69" s="37"/>
      <c r="F69" s="38"/>
      <c r="G69" s="34"/>
      <c r="I69" s="129">
        <f t="shared" si="0"/>
        <v>0</v>
      </c>
      <c r="J69" s="130">
        <f t="shared" si="1"/>
        <v>0</v>
      </c>
      <c r="K69" s="130">
        <f t="shared" si="2"/>
        <v>0</v>
      </c>
      <c r="L69" s="130">
        <f t="shared" si="3"/>
        <v>0</v>
      </c>
      <c r="M69" s="196">
        <v>0.072718875</v>
      </c>
      <c r="N69" s="218">
        <v>26.29935</v>
      </c>
      <c r="O69" s="48"/>
    </row>
    <row r="70" spans="1:15" ht="14.25">
      <c r="A70" s="25">
        <v>70</v>
      </c>
      <c r="B70" s="26">
        <v>175</v>
      </c>
      <c r="C70" s="27">
        <v>1.0902695999999998</v>
      </c>
      <c r="D70" s="36"/>
      <c r="E70" s="37"/>
      <c r="F70" s="38"/>
      <c r="G70" s="34"/>
      <c r="I70" s="129">
        <f aca="true" t="shared" si="4" ref="I70:I78">C70*(D70+E70+F70+G70)</f>
        <v>0</v>
      </c>
      <c r="J70" s="130">
        <f aca="true" t="shared" si="5" ref="J70:J78">(D70/50)+(G70+E70+F70)/60</f>
        <v>0</v>
      </c>
      <c r="K70" s="130">
        <f aca="true" t="shared" si="6" ref="K70:K78">(D70/50*M70)+(E70+F70+G70)/60*M70</f>
        <v>0</v>
      </c>
      <c r="L70" s="130">
        <f aca="true" t="shared" si="7" ref="L70:L78">(D70/50*N70)+(E70+F70+G70)/60*N70</f>
        <v>0</v>
      </c>
      <c r="M70" s="197">
        <v>0.0737595</v>
      </c>
      <c r="N70" s="218">
        <v>26.680500000000002</v>
      </c>
      <c r="O70" s="48"/>
    </row>
    <row r="71" spans="1:15" ht="14.25">
      <c r="A71" s="25">
        <v>71</v>
      </c>
      <c r="B71" s="26">
        <v>177.5</v>
      </c>
      <c r="C71" s="27">
        <v>1.1134191599999999</v>
      </c>
      <c r="D71" s="36"/>
      <c r="E71" s="37"/>
      <c r="F71" s="38"/>
      <c r="G71" s="34"/>
      <c r="I71" s="129">
        <f t="shared" si="4"/>
        <v>0</v>
      </c>
      <c r="J71" s="130">
        <f t="shared" si="5"/>
        <v>0</v>
      </c>
      <c r="K71" s="130">
        <f t="shared" si="6"/>
        <v>0</v>
      </c>
      <c r="L71" s="130">
        <f t="shared" si="7"/>
        <v>0</v>
      </c>
      <c r="M71" s="198">
        <v>0.074800125</v>
      </c>
      <c r="N71" s="218">
        <v>27.061649999999997</v>
      </c>
      <c r="O71" s="48"/>
    </row>
    <row r="72" spans="1:15" ht="14.25">
      <c r="A72" s="25">
        <v>72</v>
      </c>
      <c r="B72" s="26">
        <v>180</v>
      </c>
      <c r="C72" s="27">
        <v>1.13678208</v>
      </c>
      <c r="D72" s="36"/>
      <c r="E72" s="37"/>
      <c r="F72" s="38"/>
      <c r="G72" s="34"/>
      <c r="I72" s="129">
        <f t="shared" si="4"/>
        <v>0</v>
      </c>
      <c r="J72" s="130">
        <f t="shared" si="5"/>
        <v>0</v>
      </c>
      <c r="K72" s="130">
        <f t="shared" si="6"/>
        <v>0</v>
      </c>
      <c r="L72" s="130">
        <f t="shared" si="7"/>
        <v>0</v>
      </c>
      <c r="M72" s="199">
        <v>0.07584075</v>
      </c>
      <c r="N72" s="218">
        <v>27.442800000000002</v>
      </c>
      <c r="O72" s="48"/>
    </row>
    <row r="73" spans="1:15" ht="14.25">
      <c r="A73" s="25">
        <v>73</v>
      </c>
      <c r="B73" s="26">
        <v>182.5</v>
      </c>
      <c r="C73" s="27">
        <v>1.1603583599999998</v>
      </c>
      <c r="D73" s="36"/>
      <c r="E73" s="37"/>
      <c r="F73" s="38"/>
      <c r="G73" s="34"/>
      <c r="I73" s="129">
        <f t="shared" si="4"/>
        <v>0</v>
      </c>
      <c r="J73" s="130">
        <f t="shared" si="5"/>
        <v>0</v>
      </c>
      <c r="K73" s="130">
        <f t="shared" si="6"/>
        <v>0</v>
      </c>
      <c r="L73" s="130">
        <f t="shared" si="7"/>
        <v>0</v>
      </c>
      <c r="M73" s="200">
        <v>0.076881375</v>
      </c>
      <c r="N73" s="218">
        <v>27.82395</v>
      </c>
      <c r="O73" s="48"/>
    </row>
    <row r="74" spans="1:15" ht="14.25">
      <c r="A74" s="25">
        <v>74</v>
      </c>
      <c r="B74" s="26">
        <v>185</v>
      </c>
      <c r="C74" s="27">
        <v>1.184148</v>
      </c>
      <c r="D74" s="36"/>
      <c r="E74" s="37"/>
      <c r="F74" s="38"/>
      <c r="G74" s="34"/>
      <c r="I74" s="129">
        <f t="shared" si="4"/>
        <v>0</v>
      </c>
      <c r="J74" s="130">
        <f t="shared" si="5"/>
        <v>0</v>
      </c>
      <c r="K74" s="130">
        <f t="shared" si="6"/>
        <v>0</v>
      </c>
      <c r="L74" s="130">
        <f t="shared" si="7"/>
        <v>0</v>
      </c>
      <c r="M74" s="201">
        <v>0.077922</v>
      </c>
      <c r="N74" s="218">
        <v>28.2051</v>
      </c>
      <c r="O74" s="48"/>
    </row>
    <row r="75" spans="1:15" ht="14.25">
      <c r="A75" s="25">
        <v>75</v>
      </c>
      <c r="B75" s="26">
        <v>187.5</v>
      </c>
      <c r="C75" s="27">
        <v>1.208151</v>
      </c>
      <c r="D75" s="36"/>
      <c r="E75" s="37"/>
      <c r="F75" s="38"/>
      <c r="G75" s="34"/>
      <c r="I75" s="129">
        <f t="shared" si="4"/>
        <v>0</v>
      </c>
      <c r="J75" s="130">
        <f t="shared" si="5"/>
        <v>0</v>
      </c>
      <c r="K75" s="130">
        <f t="shared" si="6"/>
        <v>0</v>
      </c>
      <c r="L75" s="130">
        <f t="shared" si="7"/>
        <v>0</v>
      </c>
      <c r="M75" s="202">
        <v>0.078962625</v>
      </c>
      <c r="N75" s="218">
        <v>28.58625</v>
      </c>
      <c r="O75" s="48"/>
    </row>
    <row r="76" spans="1:15" ht="14.25">
      <c r="A76" s="25">
        <v>76</v>
      </c>
      <c r="B76" s="26">
        <v>190</v>
      </c>
      <c r="C76" s="27">
        <v>1.2323673599999998</v>
      </c>
      <c r="D76" s="36"/>
      <c r="E76" s="37"/>
      <c r="F76" s="38"/>
      <c r="G76" s="34"/>
      <c r="I76" s="129">
        <f t="shared" si="4"/>
        <v>0</v>
      </c>
      <c r="J76" s="130">
        <f t="shared" si="5"/>
        <v>0</v>
      </c>
      <c r="K76" s="130">
        <f t="shared" si="6"/>
        <v>0</v>
      </c>
      <c r="L76" s="130">
        <f t="shared" si="7"/>
        <v>0</v>
      </c>
      <c r="M76" s="203">
        <v>0.08000325</v>
      </c>
      <c r="N76" s="218">
        <v>28.9674</v>
      </c>
      <c r="O76" s="48"/>
    </row>
    <row r="77" spans="1:15" ht="14.25">
      <c r="A77" s="25">
        <v>77</v>
      </c>
      <c r="B77" s="26">
        <v>192.5</v>
      </c>
      <c r="C77" s="27">
        <v>1.2567970800000001</v>
      </c>
      <c r="D77" s="36"/>
      <c r="E77" s="37"/>
      <c r="F77" s="38"/>
      <c r="G77" s="34"/>
      <c r="I77" s="129">
        <f t="shared" si="4"/>
        <v>0</v>
      </c>
      <c r="J77" s="130">
        <f t="shared" si="5"/>
        <v>0</v>
      </c>
      <c r="K77" s="130">
        <f t="shared" si="6"/>
        <v>0</v>
      </c>
      <c r="L77" s="130">
        <f t="shared" si="7"/>
        <v>0</v>
      </c>
      <c r="M77" s="204">
        <v>0.081043875</v>
      </c>
      <c r="N77" s="218">
        <v>29.348550000000007</v>
      </c>
      <c r="O77" s="48"/>
    </row>
    <row r="78" spans="1:15" ht="15" thickBot="1">
      <c r="A78" s="25">
        <v>78</v>
      </c>
      <c r="B78" s="26">
        <v>195</v>
      </c>
      <c r="C78" s="27">
        <v>1.28144016</v>
      </c>
      <c r="D78" s="49"/>
      <c r="E78" s="50"/>
      <c r="F78" s="51"/>
      <c r="G78" s="35"/>
      <c r="I78" s="208">
        <f t="shared" si="4"/>
        <v>0</v>
      </c>
      <c r="J78" s="209">
        <f t="shared" si="5"/>
        <v>0</v>
      </c>
      <c r="K78" s="209">
        <f t="shared" si="6"/>
        <v>0</v>
      </c>
      <c r="L78" s="209">
        <f t="shared" si="7"/>
        <v>0</v>
      </c>
      <c r="M78" s="205">
        <v>0.0820845</v>
      </c>
      <c r="N78" s="218">
        <v>29.7297</v>
      </c>
      <c r="O78" s="52"/>
    </row>
    <row r="79" spans="3:15" ht="23.25" customHeight="1" thickBot="1">
      <c r="C79" s="3" t="s">
        <v>31</v>
      </c>
      <c r="D79" s="207">
        <f>SUM((D5:D78),(E5:E78),(F5:F78),(G5:G78))</f>
        <v>0</v>
      </c>
      <c r="E79" s="3"/>
      <c r="F79" s="6"/>
      <c r="G79" s="5"/>
      <c r="I79" s="210">
        <f>SUM(I5:I78)</f>
        <v>0</v>
      </c>
      <c r="J79" s="212">
        <f>SUM(J5:J78)</f>
        <v>0</v>
      </c>
      <c r="K79" s="212">
        <f>SUM(K5:K78)</f>
        <v>0</v>
      </c>
      <c r="L79" s="212">
        <f>SUM(L5:L78)</f>
        <v>0</v>
      </c>
      <c r="M79" s="24"/>
      <c r="O79" s="5"/>
    </row>
    <row r="80" spans="3:15" ht="15">
      <c r="C80" s="17"/>
      <c r="D80" s="2"/>
      <c r="E80" s="4"/>
      <c r="F80" s="6"/>
      <c r="G80" s="5"/>
      <c r="I80" s="21"/>
      <c r="J80" s="55"/>
      <c r="O80" s="5"/>
    </row>
    <row r="81" spans="3:15" ht="12.75">
      <c r="C81" s="17"/>
      <c r="F81" s="18"/>
      <c r="G81" s="5"/>
      <c r="I81"/>
      <c r="J81" s="55"/>
      <c r="O81" s="5"/>
    </row>
    <row r="82" spans="3:15" ht="12.75">
      <c r="C82" s="17"/>
      <c r="G82" s="5"/>
      <c r="I82"/>
      <c r="J82" s="55"/>
      <c r="O82" s="5"/>
    </row>
    <row r="83" spans="3:15" ht="12.75">
      <c r="C83" s="17"/>
      <c r="G83" s="5"/>
      <c r="I83"/>
      <c r="J83" s="55"/>
      <c r="O83" s="5"/>
    </row>
    <row r="84" spans="3:15" ht="12.75">
      <c r="C84" s="17"/>
      <c r="G84" s="5"/>
      <c r="I84"/>
      <c r="J84" s="55"/>
      <c r="O84" s="5"/>
    </row>
    <row r="85" spans="3:15" ht="12.75">
      <c r="C85" s="17"/>
      <c r="G85" s="5"/>
      <c r="I85"/>
      <c r="J85" s="55"/>
      <c r="O85" s="5"/>
    </row>
    <row r="86" spans="3:15" ht="12.75">
      <c r="C86" s="17"/>
      <c r="G86" s="5"/>
      <c r="I86"/>
      <c r="J86" s="55"/>
      <c r="O86" s="5"/>
    </row>
    <row r="87" spans="3:15" ht="12.75">
      <c r="C87" s="17"/>
      <c r="G87" s="5"/>
      <c r="I87"/>
      <c r="J87" s="55"/>
      <c r="O87" s="5"/>
    </row>
    <row r="88" spans="3:15" ht="12.75">
      <c r="C88" s="17"/>
      <c r="G88" s="5"/>
      <c r="I88"/>
      <c r="J88" s="55"/>
      <c r="O88" s="5"/>
    </row>
    <row r="89" spans="3:15" ht="12.75">
      <c r="C89" s="17"/>
      <c r="G89" s="5"/>
      <c r="I89"/>
      <c r="J89" s="55"/>
      <c r="O89" s="5"/>
    </row>
    <row r="90" spans="7:15" ht="12.75">
      <c r="G90" s="5"/>
      <c r="I90"/>
      <c r="J90" s="55"/>
      <c r="O90" s="5"/>
    </row>
    <row r="91" spans="7:15" ht="12.75">
      <c r="G91" s="5"/>
      <c r="I91"/>
      <c r="J91" s="55"/>
      <c r="O91" s="5"/>
    </row>
    <row r="92" spans="7:15" ht="12.75">
      <c r="G92" s="5"/>
      <c r="I92"/>
      <c r="J92" s="55"/>
      <c r="O92" s="5"/>
    </row>
    <row r="93" spans="7:15" ht="12.75">
      <c r="G93" s="5"/>
      <c r="I93"/>
      <c r="J93" s="55"/>
      <c r="O93" s="5"/>
    </row>
    <row r="94" spans="7:15" ht="12.75">
      <c r="G94" s="5"/>
      <c r="I94"/>
      <c r="J94" s="55"/>
      <c r="O94" s="5"/>
    </row>
    <row r="95" spans="7:15" ht="12.75">
      <c r="G95" s="5"/>
      <c r="I95"/>
      <c r="J95" s="55"/>
      <c r="O95" s="5"/>
    </row>
    <row r="96" spans="7:15" ht="12.75">
      <c r="G96" s="5"/>
      <c r="I96"/>
      <c r="J96" s="55"/>
      <c r="O96" s="5"/>
    </row>
    <row r="97" spans="7:15" ht="12.75">
      <c r="G97" s="5"/>
      <c r="I97"/>
      <c r="J97" s="55"/>
      <c r="O97" s="5"/>
    </row>
    <row r="98" spans="7:15" ht="12.75">
      <c r="G98" s="5"/>
      <c r="I98"/>
      <c r="J98" s="55"/>
      <c r="O98" s="5"/>
    </row>
    <row r="99" spans="7:15" ht="12.75">
      <c r="G99" s="5"/>
      <c r="I99"/>
      <c r="J99" s="55"/>
      <c r="O99" s="5"/>
    </row>
    <row r="100" spans="7:15" ht="12.75">
      <c r="G100" s="5"/>
      <c r="I100"/>
      <c r="J100" s="55"/>
      <c r="O100" s="5"/>
    </row>
    <row r="101" spans="7:15" ht="12.75">
      <c r="G101" s="5"/>
      <c r="I101"/>
      <c r="J101" s="55"/>
      <c r="O101" s="5"/>
    </row>
    <row r="102" spans="7:15" ht="12.75">
      <c r="G102" s="5"/>
      <c r="I102"/>
      <c r="J102" s="55"/>
      <c r="O102" s="5"/>
    </row>
    <row r="103" spans="7:15" ht="12.75">
      <c r="G103" s="5"/>
      <c r="I103"/>
      <c r="J103" s="55"/>
      <c r="O103" s="5"/>
    </row>
  </sheetData>
  <sheetProtection formatCells="0" formatColumns="0" formatRows="0" insertColumns="0" insertRows="0" sort="0" autoFilter="0"/>
  <protectedRanges>
    <protectedRange sqref="A2 B2" name="区域1"/>
    <protectedRange sqref="C2 E2:G78 D3:D78" name="区域3"/>
  </protectedRanges>
  <mergeCells count="4">
    <mergeCell ref="O3:O4"/>
    <mergeCell ref="A3:B3"/>
    <mergeCell ref="E3:G3"/>
    <mergeCell ref="D2:G2"/>
  </mergeCells>
  <printOptions/>
  <pageMargins left="0.35433070866141736" right="0.15748031496062992" top="0.1968503937007874" bottom="0.1968503937007874" header="0.5118110236220472" footer="0.5118110236220472"/>
  <pageSetup orientation="landscape" paperSize="9" r:id="rId1"/>
</worksheet>
</file>

<file path=xl/worksheets/sheet4.xml><?xml version="1.0" encoding="utf-8"?>
<worksheet xmlns="http://schemas.openxmlformats.org/spreadsheetml/2006/main" xmlns:r="http://schemas.openxmlformats.org/officeDocument/2006/relationships">
  <sheetPr codeName="Sheet4"/>
  <dimension ref="A1:O127"/>
  <sheetViews>
    <sheetView workbookViewId="0" topLeftCell="A1">
      <selection activeCell="D5" sqref="D5"/>
    </sheetView>
  </sheetViews>
  <sheetFormatPr defaultColWidth="9.140625" defaultRowHeight="12.75"/>
  <cols>
    <col min="1" max="1" width="5.28125" style="3" customWidth="1"/>
    <col min="2" max="2" width="4.7109375" style="3" customWidth="1"/>
    <col min="3" max="3" width="11.57421875" style="3" customWidth="1"/>
    <col min="4" max="4" width="10.7109375" style="0" customWidth="1"/>
    <col min="5" max="5" width="10.28125" style="5" customWidth="1"/>
    <col min="6" max="7" width="10.57421875" style="3" customWidth="1"/>
    <col min="8" max="8" width="1.28515625" style="0" customWidth="1"/>
    <col min="9" max="9" width="14.421875" style="5" customWidth="1"/>
    <col min="10" max="10" width="9.421875" style="55" customWidth="1"/>
    <col min="11" max="11" width="12.421875" style="55" customWidth="1"/>
    <col min="12" max="12" width="9.140625" style="57" customWidth="1"/>
    <col min="13" max="13" width="8.7109375" style="0" customWidth="1"/>
    <col min="14" max="14" width="12.00390625" style="0" customWidth="1"/>
    <col min="15" max="15" width="14.8515625" style="3" customWidth="1"/>
    <col min="16" max="16384" width="8.8515625" style="0" customWidth="1"/>
  </cols>
  <sheetData>
    <row r="1" spans="1:14" s="3" customFormat="1" ht="13.5" thickBot="1">
      <c r="A1" s="20" t="s">
        <v>25</v>
      </c>
      <c r="B1" s="20"/>
      <c r="C1" s="20"/>
      <c r="D1" s="20"/>
      <c r="E1" s="5"/>
      <c r="F1" s="14"/>
      <c r="I1" s="5"/>
      <c r="J1" s="54"/>
      <c r="K1" s="54"/>
      <c r="L1" s="57"/>
      <c r="N1" s="62"/>
    </row>
    <row r="2" spans="1:15" s="214" customFormat="1" ht="13.5" thickBot="1">
      <c r="A2" s="206" t="s">
        <v>26</v>
      </c>
      <c r="B2" s="206" t="s">
        <v>77</v>
      </c>
      <c r="C2" s="58"/>
      <c r="D2" s="240" t="s">
        <v>78</v>
      </c>
      <c r="E2" s="241"/>
      <c r="F2" s="241"/>
      <c r="G2" s="242"/>
      <c r="I2" s="117"/>
      <c r="J2" s="119"/>
      <c r="K2" s="119"/>
      <c r="L2" s="219"/>
      <c r="O2" s="28"/>
    </row>
    <row r="3" spans="1:15" s="121" customFormat="1" ht="12.75">
      <c r="A3" s="233" t="s">
        <v>28</v>
      </c>
      <c r="B3" s="233"/>
      <c r="C3" s="15"/>
      <c r="D3" s="116" t="s">
        <v>79</v>
      </c>
      <c r="E3" s="238" t="s">
        <v>36</v>
      </c>
      <c r="F3" s="238"/>
      <c r="G3" s="239"/>
      <c r="I3" s="117"/>
      <c r="J3" s="119"/>
      <c r="K3" s="119"/>
      <c r="L3" s="219"/>
      <c r="O3" s="236" t="s">
        <v>35</v>
      </c>
    </row>
    <row r="4" spans="1:15" s="121" customFormat="1" ht="15.75" thickBot="1">
      <c r="A4" s="15" t="s">
        <v>29</v>
      </c>
      <c r="B4" s="15" t="s">
        <v>24</v>
      </c>
      <c r="C4" s="16" t="s">
        <v>0</v>
      </c>
      <c r="D4" s="19" t="s">
        <v>27</v>
      </c>
      <c r="E4" s="215" t="s">
        <v>68</v>
      </c>
      <c r="F4" s="215" t="s">
        <v>69</v>
      </c>
      <c r="G4" s="216" t="s">
        <v>70</v>
      </c>
      <c r="I4" s="124" t="s">
        <v>30</v>
      </c>
      <c r="J4" s="125" t="s">
        <v>44</v>
      </c>
      <c r="K4" s="126" t="s">
        <v>32</v>
      </c>
      <c r="L4" s="126" t="s">
        <v>10</v>
      </c>
      <c r="M4" s="127" t="s">
        <v>33</v>
      </c>
      <c r="N4" s="217" t="s">
        <v>34</v>
      </c>
      <c r="O4" s="237"/>
    </row>
    <row r="5" spans="1:15" ht="14.25">
      <c r="A5" s="25">
        <v>5</v>
      </c>
      <c r="B5" s="26">
        <v>12.5</v>
      </c>
      <c r="C5" s="27">
        <v>0.116981478</v>
      </c>
      <c r="D5" s="36"/>
      <c r="E5" s="37"/>
      <c r="F5" s="38"/>
      <c r="G5" s="34"/>
      <c r="I5" s="129">
        <f>C5*(D5+E5+F5+G5)</f>
        <v>0</v>
      </c>
      <c r="J5" s="130">
        <f>(D5/30)+(G5+E5+F5)/35</f>
        <v>0</v>
      </c>
      <c r="K5" s="130">
        <f aca="true" t="shared" si="0" ref="K5:K36">(D5/30*M5)+(E5+F5+G5)/35*M5</f>
        <v>0</v>
      </c>
      <c r="L5" s="130">
        <f aca="true" t="shared" si="1" ref="L5:L36">(D5/30*N5)+(E5+F5+G5)/35*N5</f>
        <v>0</v>
      </c>
      <c r="M5" s="131">
        <v>0.006118875</v>
      </c>
      <c r="N5" s="218">
        <v>1.90575</v>
      </c>
      <c r="O5" s="47"/>
    </row>
    <row r="6" spans="1:15" ht="14.25">
      <c r="A6" s="25">
        <v>6</v>
      </c>
      <c r="B6" s="26">
        <v>15</v>
      </c>
      <c r="C6" s="27">
        <v>0.1404445248</v>
      </c>
      <c r="D6" s="36"/>
      <c r="E6" s="37"/>
      <c r="F6" s="38"/>
      <c r="G6" s="34"/>
      <c r="I6" s="129">
        <f aca="true" t="shared" si="2" ref="I6:I69">C6*(D6+E6+F6+G6)</f>
        <v>0</v>
      </c>
      <c r="J6" s="130">
        <f aca="true" t="shared" si="3" ref="J6:J69">(D6/30)+(G6+E6+F6)/35</f>
        <v>0</v>
      </c>
      <c r="K6" s="130">
        <f t="shared" si="0"/>
        <v>0</v>
      </c>
      <c r="L6" s="130">
        <f t="shared" si="1"/>
        <v>0</v>
      </c>
      <c r="M6" s="133">
        <v>0.0071595</v>
      </c>
      <c r="N6" s="218">
        <v>2.2869</v>
      </c>
      <c r="O6" s="48"/>
    </row>
    <row r="7" spans="1:15" ht="14.25">
      <c r="A7" s="25">
        <v>7</v>
      </c>
      <c r="B7" s="26">
        <v>17.5</v>
      </c>
      <c r="C7" s="27">
        <v>0.16392982200000003</v>
      </c>
      <c r="D7" s="36"/>
      <c r="E7" s="37"/>
      <c r="F7" s="38"/>
      <c r="G7" s="34"/>
      <c r="I7" s="129">
        <f t="shared" si="2"/>
        <v>0</v>
      </c>
      <c r="J7" s="130">
        <f t="shared" si="3"/>
        <v>0</v>
      </c>
      <c r="K7" s="130">
        <f t="shared" si="0"/>
        <v>0</v>
      </c>
      <c r="L7" s="130">
        <f t="shared" si="1"/>
        <v>0</v>
      </c>
      <c r="M7" s="134">
        <v>0.008200125</v>
      </c>
      <c r="N7" s="218">
        <v>2.6680500000000005</v>
      </c>
      <c r="O7" s="48"/>
    </row>
    <row r="8" spans="1:15" ht="14.25">
      <c r="A8" s="25">
        <v>8</v>
      </c>
      <c r="B8" s="26">
        <v>20</v>
      </c>
      <c r="C8" s="27">
        <v>0.1874373696</v>
      </c>
      <c r="D8" s="36"/>
      <c r="E8" s="37"/>
      <c r="F8" s="38"/>
      <c r="G8" s="34"/>
      <c r="I8" s="129">
        <f t="shared" si="2"/>
        <v>0</v>
      </c>
      <c r="J8" s="130">
        <f t="shared" si="3"/>
        <v>0</v>
      </c>
      <c r="K8" s="130">
        <f t="shared" si="0"/>
        <v>0</v>
      </c>
      <c r="L8" s="130">
        <f t="shared" si="1"/>
        <v>0</v>
      </c>
      <c r="M8" s="135">
        <v>0.00924075</v>
      </c>
      <c r="N8" s="218">
        <v>3.0492</v>
      </c>
      <c r="O8" s="48"/>
    </row>
    <row r="9" spans="1:15" ht="14.25">
      <c r="A9" s="25">
        <v>9</v>
      </c>
      <c r="B9" s="26">
        <v>22.5</v>
      </c>
      <c r="C9" s="27">
        <v>0.2109671676</v>
      </c>
      <c r="D9" s="36"/>
      <c r="E9" s="37"/>
      <c r="F9" s="38"/>
      <c r="G9" s="34"/>
      <c r="I9" s="129">
        <f t="shared" si="2"/>
        <v>0</v>
      </c>
      <c r="J9" s="130">
        <f t="shared" si="3"/>
        <v>0</v>
      </c>
      <c r="K9" s="130">
        <f t="shared" si="0"/>
        <v>0</v>
      </c>
      <c r="L9" s="130">
        <f t="shared" si="1"/>
        <v>0</v>
      </c>
      <c r="M9" s="136">
        <v>0.010281375</v>
      </c>
      <c r="N9" s="218">
        <v>3.4303500000000002</v>
      </c>
      <c r="O9" s="48"/>
    </row>
    <row r="10" spans="1:15" ht="14.25">
      <c r="A10" s="25">
        <v>10</v>
      </c>
      <c r="B10" s="26">
        <v>25</v>
      </c>
      <c r="C10" s="27">
        <v>0.23451921599999997</v>
      </c>
      <c r="D10" s="36"/>
      <c r="E10" s="37"/>
      <c r="F10" s="38"/>
      <c r="G10" s="34"/>
      <c r="I10" s="129">
        <f t="shared" si="2"/>
        <v>0</v>
      </c>
      <c r="J10" s="130">
        <f t="shared" si="3"/>
        <v>0</v>
      </c>
      <c r="K10" s="130">
        <f t="shared" si="0"/>
        <v>0</v>
      </c>
      <c r="L10" s="130">
        <f t="shared" si="1"/>
        <v>0</v>
      </c>
      <c r="M10" s="137">
        <v>0.011322</v>
      </c>
      <c r="N10" s="218">
        <v>3.8115</v>
      </c>
      <c r="O10" s="48"/>
    </row>
    <row r="11" spans="1:15" ht="14.25">
      <c r="A11" s="25">
        <v>11</v>
      </c>
      <c r="B11" s="26">
        <v>27.5</v>
      </c>
      <c r="C11" s="27">
        <v>0.25809351480000003</v>
      </c>
      <c r="D11" s="36"/>
      <c r="E11" s="37"/>
      <c r="F11" s="38"/>
      <c r="G11" s="34"/>
      <c r="I11" s="129">
        <f t="shared" si="2"/>
        <v>0</v>
      </c>
      <c r="J11" s="130">
        <f t="shared" si="3"/>
        <v>0</v>
      </c>
      <c r="K11" s="130">
        <f t="shared" si="0"/>
        <v>0</v>
      </c>
      <c r="L11" s="130">
        <f t="shared" si="1"/>
        <v>0</v>
      </c>
      <c r="M11" s="138">
        <v>0.012362625</v>
      </c>
      <c r="N11" s="218">
        <v>4.19265</v>
      </c>
      <c r="O11" s="48"/>
    </row>
    <row r="12" spans="1:15" ht="14.25">
      <c r="A12" s="25">
        <v>12</v>
      </c>
      <c r="B12" s="26">
        <v>30</v>
      </c>
      <c r="C12" s="27">
        <v>0.28169006399999996</v>
      </c>
      <c r="D12" s="36"/>
      <c r="E12" s="37"/>
      <c r="F12" s="38"/>
      <c r="G12" s="34"/>
      <c r="I12" s="129">
        <f t="shared" si="2"/>
        <v>0</v>
      </c>
      <c r="J12" s="130">
        <f t="shared" si="3"/>
        <v>0</v>
      </c>
      <c r="K12" s="130">
        <f t="shared" si="0"/>
        <v>0</v>
      </c>
      <c r="L12" s="130">
        <f t="shared" si="1"/>
        <v>0</v>
      </c>
      <c r="M12" s="139">
        <v>0.01340325</v>
      </c>
      <c r="N12" s="218">
        <v>4.5738</v>
      </c>
      <c r="O12" s="48"/>
    </row>
    <row r="13" spans="1:15" ht="14.25">
      <c r="A13" s="25">
        <v>13</v>
      </c>
      <c r="B13" s="26">
        <v>32.5</v>
      </c>
      <c r="C13" s="27">
        <v>0.30530886360000004</v>
      </c>
      <c r="D13" s="36"/>
      <c r="E13" s="37"/>
      <c r="F13" s="38"/>
      <c r="G13" s="34"/>
      <c r="I13" s="129">
        <f t="shared" si="2"/>
        <v>0</v>
      </c>
      <c r="J13" s="130">
        <f t="shared" si="3"/>
        <v>0</v>
      </c>
      <c r="K13" s="130">
        <f t="shared" si="0"/>
        <v>0</v>
      </c>
      <c r="L13" s="130">
        <f t="shared" si="1"/>
        <v>0</v>
      </c>
      <c r="M13" s="140">
        <v>0.014443875</v>
      </c>
      <c r="N13" s="218">
        <v>4.95495</v>
      </c>
      <c r="O13" s="48"/>
    </row>
    <row r="14" spans="1:15" ht="14.25">
      <c r="A14" s="25">
        <v>14</v>
      </c>
      <c r="B14" s="26">
        <v>35</v>
      </c>
      <c r="C14" s="27">
        <v>0.32894991360000003</v>
      </c>
      <c r="D14" s="36"/>
      <c r="E14" s="37"/>
      <c r="F14" s="38"/>
      <c r="G14" s="34"/>
      <c r="I14" s="129">
        <f t="shared" si="2"/>
        <v>0</v>
      </c>
      <c r="J14" s="130">
        <f t="shared" si="3"/>
        <v>0</v>
      </c>
      <c r="K14" s="130">
        <f t="shared" si="0"/>
        <v>0</v>
      </c>
      <c r="L14" s="130">
        <f t="shared" si="1"/>
        <v>0</v>
      </c>
      <c r="M14" s="141">
        <v>0.0154845</v>
      </c>
      <c r="N14" s="218">
        <v>5.336100000000001</v>
      </c>
      <c r="O14" s="48"/>
    </row>
    <row r="15" spans="1:15" ht="14.25">
      <c r="A15" s="25">
        <v>15</v>
      </c>
      <c r="B15" s="26">
        <v>37.5</v>
      </c>
      <c r="C15" s="27">
        <v>0.352613214</v>
      </c>
      <c r="D15" s="36"/>
      <c r="E15" s="37"/>
      <c r="F15" s="38"/>
      <c r="G15" s="34"/>
      <c r="I15" s="129">
        <f t="shared" si="2"/>
        <v>0</v>
      </c>
      <c r="J15" s="130">
        <f t="shared" si="3"/>
        <v>0</v>
      </c>
      <c r="K15" s="130">
        <f t="shared" si="0"/>
        <v>0</v>
      </c>
      <c r="L15" s="130">
        <f t="shared" si="1"/>
        <v>0</v>
      </c>
      <c r="M15" s="142">
        <v>0.016525125</v>
      </c>
      <c r="N15" s="218">
        <v>5.717250000000001</v>
      </c>
      <c r="O15" s="48"/>
    </row>
    <row r="16" spans="1:15" ht="14.25">
      <c r="A16" s="25">
        <v>16</v>
      </c>
      <c r="B16" s="26">
        <v>40</v>
      </c>
      <c r="C16" s="27">
        <v>0.37629876479999996</v>
      </c>
      <c r="D16" s="36"/>
      <c r="E16" s="37"/>
      <c r="F16" s="38"/>
      <c r="G16" s="34"/>
      <c r="I16" s="129">
        <f t="shared" si="2"/>
        <v>0</v>
      </c>
      <c r="J16" s="130">
        <f t="shared" si="3"/>
        <v>0</v>
      </c>
      <c r="K16" s="130">
        <f t="shared" si="0"/>
        <v>0</v>
      </c>
      <c r="L16" s="130">
        <f t="shared" si="1"/>
        <v>0</v>
      </c>
      <c r="M16" s="143">
        <v>0.01756575</v>
      </c>
      <c r="N16" s="218">
        <v>6.0984</v>
      </c>
      <c r="O16" s="48"/>
    </row>
    <row r="17" spans="1:15" ht="14.25">
      <c r="A17" s="25">
        <v>17</v>
      </c>
      <c r="B17" s="26">
        <v>42.5</v>
      </c>
      <c r="C17" s="27">
        <v>0.400006566</v>
      </c>
      <c r="D17" s="36"/>
      <c r="E17" s="37"/>
      <c r="F17" s="38"/>
      <c r="G17" s="34"/>
      <c r="I17" s="129">
        <f t="shared" si="2"/>
        <v>0</v>
      </c>
      <c r="J17" s="130">
        <f t="shared" si="3"/>
        <v>0</v>
      </c>
      <c r="K17" s="130">
        <f t="shared" si="0"/>
        <v>0</v>
      </c>
      <c r="L17" s="130">
        <f t="shared" si="1"/>
        <v>0</v>
      </c>
      <c r="M17" s="144">
        <v>0.018606375</v>
      </c>
      <c r="N17" s="218">
        <v>6.4795500000000015</v>
      </c>
      <c r="O17" s="48"/>
    </row>
    <row r="18" spans="1:15" ht="14.25">
      <c r="A18" s="25">
        <v>18</v>
      </c>
      <c r="B18" s="26">
        <v>45</v>
      </c>
      <c r="C18" s="27">
        <v>0.4237366176</v>
      </c>
      <c r="D18" s="36"/>
      <c r="E18" s="37"/>
      <c r="F18" s="38"/>
      <c r="G18" s="34"/>
      <c r="I18" s="129">
        <f t="shared" si="2"/>
        <v>0</v>
      </c>
      <c r="J18" s="130">
        <f t="shared" si="3"/>
        <v>0</v>
      </c>
      <c r="K18" s="130">
        <f t="shared" si="0"/>
        <v>0</v>
      </c>
      <c r="L18" s="130">
        <f t="shared" si="1"/>
        <v>0</v>
      </c>
      <c r="M18" s="145">
        <v>0.019647</v>
      </c>
      <c r="N18" s="218">
        <v>6.8607000000000005</v>
      </c>
      <c r="O18" s="48"/>
    </row>
    <row r="19" spans="1:15" ht="14.25">
      <c r="A19" s="25">
        <v>19</v>
      </c>
      <c r="B19" s="26">
        <v>47.5</v>
      </c>
      <c r="C19" s="27">
        <v>0.4474889195999999</v>
      </c>
      <c r="D19" s="36"/>
      <c r="E19" s="37"/>
      <c r="F19" s="38"/>
      <c r="G19" s="34"/>
      <c r="I19" s="129">
        <f t="shared" si="2"/>
        <v>0</v>
      </c>
      <c r="J19" s="130">
        <f t="shared" si="3"/>
        <v>0</v>
      </c>
      <c r="K19" s="130">
        <f t="shared" si="0"/>
        <v>0</v>
      </c>
      <c r="L19" s="130">
        <f t="shared" si="1"/>
        <v>0</v>
      </c>
      <c r="M19" s="146">
        <v>0.020687625</v>
      </c>
      <c r="N19" s="218">
        <v>7.24185</v>
      </c>
      <c r="O19" s="48"/>
    </row>
    <row r="20" spans="1:15" ht="14.25">
      <c r="A20" s="25">
        <v>20</v>
      </c>
      <c r="B20" s="26">
        <v>50</v>
      </c>
      <c r="C20" s="27">
        <v>0.44901307199999996</v>
      </c>
      <c r="D20" s="36"/>
      <c r="E20" s="37"/>
      <c r="F20" s="38"/>
      <c r="G20" s="34"/>
      <c r="I20" s="129">
        <f t="shared" si="2"/>
        <v>0</v>
      </c>
      <c r="J20" s="130">
        <f t="shared" si="3"/>
        <v>0</v>
      </c>
      <c r="K20" s="130">
        <f t="shared" si="0"/>
        <v>0</v>
      </c>
      <c r="L20" s="130">
        <f t="shared" si="1"/>
        <v>0</v>
      </c>
      <c r="M20" s="147">
        <v>0.02172825</v>
      </c>
      <c r="N20" s="218">
        <v>7.623</v>
      </c>
      <c r="O20" s="48"/>
    </row>
    <row r="21" spans="1:15" ht="14.25">
      <c r="A21" s="25">
        <v>21</v>
      </c>
      <c r="B21" s="26">
        <v>52.5</v>
      </c>
      <c r="C21" s="27">
        <v>0.4716973548</v>
      </c>
      <c r="D21" s="36"/>
      <c r="E21" s="37"/>
      <c r="F21" s="38"/>
      <c r="G21" s="34"/>
      <c r="I21" s="129">
        <f t="shared" si="2"/>
        <v>0</v>
      </c>
      <c r="J21" s="130">
        <f t="shared" si="3"/>
        <v>0</v>
      </c>
      <c r="K21" s="130">
        <f t="shared" si="0"/>
        <v>0</v>
      </c>
      <c r="L21" s="130">
        <f t="shared" si="1"/>
        <v>0</v>
      </c>
      <c r="M21" s="148">
        <v>0.022768875</v>
      </c>
      <c r="N21" s="218">
        <v>8.004150000000001</v>
      </c>
      <c r="O21" s="48"/>
    </row>
    <row r="22" spans="1:15" ht="14.25">
      <c r="A22" s="25">
        <v>22</v>
      </c>
      <c r="B22" s="26">
        <v>55</v>
      </c>
      <c r="C22" s="27">
        <v>0.494403888</v>
      </c>
      <c r="D22" s="36"/>
      <c r="E22" s="37"/>
      <c r="F22" s="38"/>
      <c r="G22" s="34"/>
      <c r="I22" s="129">
        <f t="shared" si="2"/>
        <v>0</v>
      </c>
      <c r="J22" s="130">
        <f t="shared" si="3"/>
        <v>0</v>
      </c>
      <c r="K22" s="130">
        <f t="shared" si="0"/>
        <v>0</v>
      </c>
      <c r="L22" s="130">
        <f t="shared" si="1"/>
        <v>0</v>
      </c>
      <c r="M22" s="149">
        <v>0.0238095</v>
      </c>
      <c r="N22" s="218">
        <v>8.3853</v>
      </c>
      <c r="O22" s="48"/>
    </row>
    <row r="23" spans="1:15" ht="14.25">
      <c r="A23" s="25">
        <v>23</v>
      </c>
      <c r="B23" s="26">
        <v>57.5</v>
      </c>
      <c r="C23" s="27">
        <v>0.5171326716</v>
      </c>
      <c r="D23" s="36"/>
      <c r="E23" s="37"/>
      <c r="F23" s="38"/>
      <c r="G23" s="34"/>
      <c r="I23" s="129">
        <f t="shared" si="2"/>
        <v>0</v>
      </c>
      <c r="J23" s="130">
        <f t="shared" si="3"/>
        <v>0</v>
      </c>
      <c r="K23" s="130">
        <f t="shared" si="0"/>
        <v>0</v>
      </c>
      <c r="L23" s="130">
        <f t="shared" si="1"/>
        <v>0</v>
      </c>
      <c r="M23" s="150">
        <v>0.024850125</v>
      </c>
      <c r="N23" s="218">
        <v>8.76645</v>
      </c>
      <c r="O23" s="48"/>
    </row>
    <row r="24" spans="1:15" ht="14.25">
      <c r="A24" s="25">
        <v>24</v>
      </c>
      <c r="B24" s="26">
        <v>60</v>
      </c>
      <c r="C24" s="27">
        <v>0.5458224263615998</v>
      </c>
      <c r="D24" s="36"/>
      <c r="E24" s="37"/>
      <c r="F24" s="38"/>
      <c r="G24" s="34"/>
      <c r="I24" s="129">
        <f t="shared" si="2"/>
        <v>0</v>
      </c>
      <c r="J24" s="130">
        <f t="shared" si="3"/>
        <v>0</v>
      </c>
      <c r="K24" s="130">
        <f t="shared" si="0"/>
        <v>0</v>
      </c>
      <c r="L24" s="130">
        <f t="shared" si="1"/>
        <v>0</v>
      </c>
      <c r="M24" s="151">
        <v>0.02589075</v>
      </c>
      <c r="N24" s="218">
        <v>9.1476</v>
      </c>
      <c r="O24" s="48"/>
    </row>
    <row r="25" spans="1:15" ht="14.25">
      <c r="A25" s="25">
        <v>25</v>
      </c>
      <c r="B25" s="26">
        <v>62.5</v>
      </c>
      <c r="C25" s="27">
        <v>0.5691275453850001</v>
      </c>
      <c r="D25" s="36"/>
      <c r="E25" s="37"/>
      <c r="F25" s="38"/>
      <c r="G25" s="34"/>
      <c r="I25" s="129">
        <f t="shared" si="2"/>
        <v>0</v>
      </c>
      <c r="J25" s="130">
        <f t="shared" si="3"/>
        <v>0</v>
      </c>
      <c r="K25" s="130">
        <f t="shared" si="0"/>
        <v>0</v>
      </c>
      <c r="L25" s="130">
        <f t="shared" si="1"/>
        <v>0</v>
      </c>
      <c r="M25" s="152">
        <v>0.026931375</v>
      </c>
      <c r="N25" s="218">
        <v>9.52875</v>
      </c>
      <c r="O25" s="48"/>
    </row>
    <row r="26" spans="1:15" ht="14.25">
      <c r="A26" s="25">
        <v>26</v>
      </c>
      <c r="B26" s="26">
        <v>65</v>
      </c>
      <c r="C26" s="27">
        <v>0.6018822201600001</v>
      </c>
      <c r="D26" s="36"/>
      <c r="E26" s="37"/>
      <c r="F26" s="38"/>
      <c r="G26" s="34"/>
      <c r="I26" s="129">
        <f t="shared" si="2"/>
        <v>0</v>
      </c>
      <c r="J26" s="130">
        <f t="shared" si="3"/>
        <v>0</v>
      </c>
      <c r="K26" s="130">
        <f t="shared" si="0"/>
        <v>0</v>
      </c>
      <c r="L26" s="130">
        <f t="shared" si="1"/>
        <v>0</v>
      </c>
      <c r="M26" s="153">
        <v>0.027972</v>
      </c>
      <c r="N26" s="218">
        <v>9.9099</v>
      </c>
      <c r="O26" s="48"/>
    </row>
    <row r="27" spans="1:15" ht="14.25">
      <c r="A27" s="25">
        <v>27</v>
      </c>
      <c r="B27" s="26">
        <v>67.5</v>
      </c>
      <c r="C27" s="27">
        <v>0.6373471327199999</v>
      </c>
      <c r="D27" s="36"/>
      <c r="E27" s="37"/>
      <c r="F27" s="38"/>
      <c r="G27" s="34"/>
      <c r="I27" s="129">
        <f t="shared" si="2"/>
        <v>0</v>
      </c>
      <c r="J27" s="130">
        <f t="shared" si="3"/>
        <v>0</v>
      </c>
      <c r="K27" s="130">
        <f t="shared" si="0"/>
        <v>0</v>
      </c>
      <c r="L27" s="130">
        <f t="shared" si="1"/>
        <v>0</v>
      </c>
      <c r="M27" s="154">
        <v>0.029012625</v>
      </c>
      <c r="N27" s="218">
        <v>10.29105</v>
      </c>
      <c r="O27" s="48"/>
    </row>
    <row r="28" spans="1:15" ht="14.25">
      <c r="A28" s="25">
        <v>28</v>
      </c>
      <c r="B28" s="26">
        <v>70</v>
      </c>
      <c r="C28" s="27">
        <v>0.6738489139200002</v>
      </c>
      <c r="D28" s="36"/>
      <c r="E28" s="37"/>
      <c r="F28" s="38"/>
      <c r="G28" s="34"/>
      <c r="I28" s="129">
        <f t="shared" si="2"/>
        <v>0</v>
      </c>
      <c r="J28" s="130">
        <f t="shared" si="3"/>
        <v>0</v>
      </c>
      <c r="K28" s="130">
        <f t="shared" si="0"/>
        <v>0</v>
      </c>
      <c r="L28" s="130">
        <f t="shared" si="1"/>
        <v>0</v>
      </c>
      <c r="M28" s="155">
        <v>0.03005325</v>
      </c>
      <c r="N28" s="218">
        <v>10.672200000000002</v>
      </c>
      <c r="O28" s="48"/>
    </row>
    <row r="29" spans="1:15" ht="14.25">
      <c r="A29" s="25">
        <v>29</v>
      </c>
      <c r="B29" s="26">
        <v>72.5</v>
      </c>
      <c r="C29" s="27">
        <v>0.7114009139999999</v>
      </c>
      <c r="D29" s="36"/>
      <c r="E29" s="37"/>
      <c r="F29" s="38"/>
      <c r="G29" s="34"/>
      <c r="I29" s="129">
        <f t="shared" si="2"/>
        <v>0</v>
      </c>
      <c r="J29" s="130">
        <f t="shared" si="3"/>
        <v>0</v>
      </c>
      <c r="K29" s="130">
        <f t="shared" si="0"/>
        <v>0</v>
      </c>
      <c r="L29" s="130">
        <f t="shared" si="1"/>
        <v>0</v>
      </c>
      <c r="M29" s="156">
        <v>0.031093875</v>
      </c>
      <c r="N29" s="218">
        <v>11.053350000000002</v>
      </c>
      <c r="O29" s="48"/>
    </row>
    <row r="30" spans="1:15" ht="14.25">
      <c r="A30" s="25">
        <v>30</v>
      </c>
      <c r="B30" s="26">
        <v>75</v>
      </c>
      <c r="C30" s="27">
        <v>0.7500164832000001</v>
      </c>
      <c r="D30" s="36"/>
      <c r="E30" s="37"/>
      <c r="F30" s="38"/>
      <c r="G30" s="34"/>
      <c r="I30" s="129">
        <f t="shared" si="2"/>
        <v>0</v>
      </c>
      <c r="J30" s="130">
        <f t="shared" si="3"/>
        <v>0</v>
      </c>
      <c r="K30" s="130">
        <f t="shared" si="0"/>
        <v>0</v>
      </c>
      <c r="L30" s="130">
        <f t="shared" si="1"/>
        <v>0</v>
      </c>
      <c r="M30" s="157">
        <v>0.0321345</v>
      </c>
      <c r="N30" s="218">
        <v>11.434500000000002</v>
      </c>
      <c r="O30" s="48"/>
    </row>
    <row r="31" spans="1:15" ht="14.25">
      <c r="A31" s="25">
        <v>31</v>
      </c>
      <c r="B31" s="26">
        <v>77.5</v>
      </c>
      <c r="C31" s="27">
        <v>0.7897089717599999</v>
      </c>
      <c r="D31" s="36"/>
      <c r="E31" s="37"/>
      <c r="F31" s="38"/>
      <c r="G31" s="34"/>
      <c r="I31" s="129">
        <f t="shared" si="2"/>
        <v>0</v>
      </c>
      <c r="J31" s="130">
        <f t="shared" si="3"/>
        <v>0</v>
      </c>
      <c r="K31" s="130">
        <f t="shared" si="0"/>
        <v>0</v>
      </c>
      <c r="L31" s="130">
        <f t="shared" si="1"/>
        <v>0</v>
      </c>
      <c r="M31" s="158">
        <v>0.033175125</v>
      </c>
      <c r="N31" s="218">
        <v>11.81565</v>
      </c>
      <c r="O31" s="48"/>
    </row>
    <row r="32" spans="1:15" ht="14.25">
      <c r="A32" s="25">
        <v>32</v>
      </c>
      <c r="B32" s="26">
        <v>80</v>
      </c>
      <c r="C32" s="27">
        <v>0.83049172992</v>
      </c>
      <c r="D32" s="36"/>
      <c r="E32" s="37"/>
      <c r="F32" s="38"/>
      <c r="G32" s="34"/>
      <c r="I32" s="129">
        <f t="shared" si="2"/>
        <v>0</v>
      </c>
      <c r="J32" s="130">
        <f t="shared" si="3"/>
        <v>0</v>
      </c>
      <c r="K32" s="130">
        <f t="shared" si="0"/>
        <v>0</v>
      </c>
      <c r="L32" s="130">
        <f t="shared" si="1"/>
        <v>0</v>
      </c>
      <c r="M32" s="159">
        <v>0.03421575</v>
      </c>
      <c r="N32" s="218">
        <v>12.1968</v>
      </c>
      <c r="O32" s="48"/>
    </row>
    <row r="33" spans="1:15" ht="14.25">
      <c r="A33" s="25">
        <v>33</v>
      </c>
      <c r="B33" s="26">
        <v>82.5</v>
      </c>
      <c r="C33" s="27">
        <v>0.8723781079200003</v>
      </c>
      <c r="D33" s="36"/>
      <c r="E33" s="37"/>
      <c r="F33" s="38"/>
      <c r="G33" s="34"/>
      <c r="I33" s="129">
        <f t="shared" si="2"/>
        <v>0</v>
      </c>
      <c r="J33" s="130">
        <f t="shared" si="3"/>
        <v>0</v>
      </c>
      <c r="K33" s="130">
        <f t="shared" si="0"/>
        <v>0</v>
      </c>
      <c r="L33" s="130">
        <f t="shared" si="1"/>
        <v>0</v>
      </c>
      <c r="M33" s="160">
        <v>0.035256375</v>
      </c>
      <c r="N33" s="218">
        <v>12.577950000000001</v>
      </c>
      <c r="O33" s="48"/>
    </row>
    <row r="34" spans="1:15" ht="14.25">
      <c r="A34" s="25">
        <v>34</v>
      </c>
      <c r="B34" s="26">
        <v>85</v>
      </c>
      <c r="C34" s="27">
        <v>0.9153814560000002</v>
      </c>
      <c r="D34" s="36"/>
      <c r="E34" s="37"/>
      <c r="F34" s="38"/>
      <c r="G34" s="34"/>
      <c r="I34" s="129">
        <f t="shared" si="2"/>
        <v>0</v>
      </c>
      <c r="J34" s="130">
        <f t="shared" si="3"/>
        <v>0</v>
      </c>
      <c r="K34" s="130">
        <f t="shared" si="0"/>
        <v>0</v>
      </c>
      <c r="L34" s="130">
        <f t="shared" si="1"/>
        <v>0</v>
      </c>
      <c r="M34" s="161">
        <v>0.036297</v>
      </c>
      <c r="N34" s="218">
        <v>12.959100000000003</v>
      </c>
      <c r="O34" s="48"/>
    </row>
    <row r="35" spans="1:15" ht="14.25">
      <c r="A35" s="25">
        <v>35</v>
      </c>
      <c r="B35" s="26">
        <v>87.5</v>
      </c>
      <c r="C35" s="27">
        <v>0.9595151244000002</v>
      </c>
      <c r="D35" s="36"/>
      <c r="E35" s="37"/>
      <c r="F35" s="38"/>
      <c r="G35" s="34"/>
      <c r="I35" s="129">
        <f t="shared" si="2"/>
        <v>0</v>
      </c>
      <c r="J35" s="130">
        <f t="shared" si="3"/>
        <v>0</v>
      </c>
      <c r="K35" s="130">
        <f t="shared" si="0"/>
        <v>0</v>
      </c>
      <c r="L35" s="130">
        <f t="shared" si="1"/>
        <v>0</v>
      </c>
      <c r="M35" s="162">
        <v>0.037337625</v>
      </c>
      <c r="N35" s="218">
        <v>13.340250000000001</v>
      </c>
      <c r="O35" s="48"/>
    </row>
    <row r="36" spans="1:15" ht="14.25">
      <c r="A36" s="25">
        <v>36</v>
      </c>
      <c r="B36" s="26">
        <v>90</v>
      </c>
      <c r="C36" s="27">
        <v>1.0047924633600003</v>
      </c>
      <c r="D36" s="36"/>
      <c r="E36" s="37"/>
      <c r="F36" s="38"/>
      <c r="G36" s="34"/>
      <c r="I36" s="129">
        <f t="shared" si="2"/>
        <v>0</v>
      </c>
      <c r="J36" s="130">
        <f t="shared" si="3"/>
        <v>0</v>
      </c>
      <c r="K36" s="130">
        <f t="shared" si="0"/>
        <v>0</v>
      </c>
      <c r="L36" s="130">
        <f t="shared" si="1"/>
        <v>0</v>
      </c>
      <c r="M36" s="163">
        <v>0.03837825</v>
      </c>
      <c r="N36" s="218">
        <v>13.721400000000001</v>
      </c>
      <c r="O36" s="48"/>
    </row>
    <row r="37" spans="1:15" ht="14.25">
      <c r="A37" s="25">
        <v>37</v>
      </c>
      <c r="B37" s="26">
        <v>92.5</v>
      </c>
      <c r="C37" s="27">
        <v>1.0512268231199997</v>
      </c>
      <c r="D37" s="36"/>
      <c r="E37" s="37"/>
      <c r="F37" s="38"/>
      <c r="G37" s="34"/>
      <c r="I37" s="129">
        <f t="shared" si="2"/>
        <v>0</v>
      </c>
      <c r="J37" s="130">
        <f t="shared" si="3"/>
        <v>0</v>
      </c>
      <c r="K37" s="130">
        <f aca="true" t="shared" si="4" ref="K37:K68">(D37/30*M37)+(E37+F37+G37)/35*M37</f>
        <v>0</v>
      </c>
      <c r="L37" s="130">
        <f aca="true" t="shared" si="5" ref="L37:L68">(D37/30*N37)+(E37+F37+G37)/35*N37</f>
        <v>0</v>
      </c>
      <c r="M37" s="164">
        <v>0.039418875</v>
      </c>
      <c r="N37" s="218">
        <v>14.10255</v>
      </c>
      <c r="O37" s="48"/>
    </row>
    <row r="38" spans="1:15" ht="14.25">
      <c r="A38" s="25">
        <v>38</v>
      </c>
      <c r="B38" s="26">
        <v>95</v>
      </c>
      <c r="C38" s="27">
        <v>1.0988315539199995</v>
      </c>
      <c r="D38" s="36"/>
      <c r="E38" s="37"/>
      <c r="F38" s="38"/>
      <c r="G38" s="34"/>
      <c r="I38" s="129">
        <f t="shared" si="2"/>
        <v>0</v>
      </c>
      <c r="J38" s="130">
        <f t="shared" si="3"/>
        <v>0</v>
      </c>
      <c r="K38" s="130">
        <f t="shared" si="4"/>
        <v>0</v>
      </c>
      <c r="L38" s="130">
        <f t="shared" si="5"/>
        <v>0</v>
      </c>
      <c r="M38" s="165">
        <v>0.0404595</v>
      </c>
      <c r="N38" s="218">
        <v>14.4837</v>
      </c>
      <c r="O38" s="48"/>
    </row>
    <row r="39" spans="1:15" ht="14.25">
      <c r="A39" s="25">
        <v>39</v>
      </c>
      <c r="B39" s="26">
        <v>97.5</v>
      </c>
      <c r="C39" s="27">
        <v>1.147620006</v>
      </c>
      <c r="D39" s="36"/>
      <c r="E39" s="37"/>
      <c r="F39" s="38"/>
      <c r="G39" s="34"/>
      <c r="I39" s="129">
        <f t="shared" si="2"/>
        <v>0</v>
      </c>
      <c r="J39" s="130">
        <f t="shared" si="3"/>
        <v>0</v>
      </c>
      <c r="K39" s="130">
        <f t="shared" si="4"/>
        <v>0</v>
      </c>
      <c r="L39" s="130">
        <f t="shared" si="5"/>
        <v>0</v>
      </c>
      <c r="M39" s="166">
        <v>0.041500125</v>
      </c>
      <c r="N39" s="218">
        <v>14.86485</v>
      </c>
      <c r="O39" s="48"/>
    </row>
    <row r="40" spans="1:15" ht="14.25">
      <c r="A40" s="25">
        <v>40</v>
      </c>
      <c r="B40" s="26">
        <v>100</v>
      </c>
      <c r="C40" s="27">
        <v>1.1976055295999997</v>
      </c>
      <c r="D40" s="36"/>
      <c r="E40" s="37"/>
      <c r="F40" s="38"/>
      <c r="G40" s="34"/>
      <c r="I40" s="129">
        <f t="shared" si="2"/>
        <v>0</v>
      </c>
      <c r="J40" s="130">
        <f t="shared" si="3"/>
        <v>0</v>
      </c>
      <c r="K40" s="130">
        <f t="shared" si="4"/>
        <v>0</v>
      </c>
      <c r="L40" s="130">
        <f t="shared" si="5"/>
        <v>0</v>
      </c>
      <c r="M40" s="167">
        <v>0.04254075</v>
      </c>
      <c r="N40" s="218">
        <v>15.246</v>
      </c>
      <c r="O40" s="48"/>
    </row>
    <row r="41" spans="1:15" ht="14.25">
      <c r="A41" s="25">
        <v>41</v>
      </c>
      <c r="B41" s="26">
        <v>102.5</v>
      </c>
      <c r="C41" s="27">
        <v>1.2488014749599998</v>
      </c>
      <c r="D41" s="36"/>
      <c r="E41" s="37"/>
      <c r="F41" s="38"/>
      <c r="G41" s="34"/>
      <c r="I41" s="129">
        <f t="shared" si="2"/>
        <v>0</v>
      </c>
      <c r="J41" s="130">
        <f t="shared" si="3"/>
        <v>0</v>
      </c>
      <c r="K41" s="130">
        <f t="shared" si="4"/>
        <v>0</v>
      </c>
      <c r="L41" s="130">
        <f t="shared" si="5"/>
        <v>0</v>
      </c>
      <c r="M41" s="168">
        <v>0.043581375</v>
      </c>
      <c r="N41" s="218">
        <v>15.627150000000002</v>
      </c>
      <c r="O41" s="48"/>
    </row>
    <row r="42" spans="1:15" ht="14.25">
      <c r="A42" s="25">
        <v>42</v>
      </c>
      <c r="B42" s="26">
        <v>105</v>
      </c>
      <c r="C42" s="27">
        <v>1.3012211923199999</v>
      </c>
      <c r="D42" s="36"/>
      <c r="E42" s="37"/>
      <c r="F42" s="38"/>
      <c r="G42" s="34"/>
      <c r="I42" s="129">
        <f t="shared" si="2"/>
        <v>0</v>
      </c>
      <c r="J42" s="130">
        <f t="shared" si="3"/>
        <v>0</v>
      </c>
      <c r="K42" s="130">
        <f t="shared" si="4"/>
        <v>0</v>
      </c>
      <c r="L42" s="130">
        <f t="shared" si="5"/>
        <v>0</v>
      </c>
      <c r="M42" s="169">
        <v>0.044622</v>
      </c>
      <c r="N42" s="218">
        <v>16.008300000000002</v>
      </c>
      <c r="O42" s="48"/>
    </row>
    <row r="43" spans="1:15" ht="14.25">
      <c r="A43" s="25">
        <v>43</v>
      </c>
      <c r="B43" s="26">
        <v>107.5</v>
      </c>
      <c r="C43" s="27">
        <v>1.35487803192</v>
      </c>
      <c r="D43" s="36"/>
      <c r="E43" s="37"/>
      <c r="F43" s="38"/>
      <c r="G43" s="34"/>
      <c r="I43" s="129">
        <f t="shared" si="2"/>
        <v>0</v>
      </c>
      <c r="J43" s="130">
        <f t="shared" si="3"/>
        <v>0</v>
      </c>
      <c r="K43" s="130">
        <f t="shared" si="4"/>
        <v>0</v>
      </c>
      <c r="L43" s="130">
        <f t="shared" si="5"/>
        <v>0</v>
      </c>
      <c r="M43" s="170">
        <v>0.045662625</v>
      </c>
      <c r="N43" s="218">
        <v>16.38945</v>
      </c>
      <c r="O43" s="48"/>
    </row>
    <row r="44" spans="1:15" ht="14.25">
      <c r="A44" s="25">
        <v>44</v>
      </c>
      <c r="B44" s="26">
        <v>110</v>
      </c>
      <c r="C44" s="27">
        <v>1.409785344</v>
      </c>
      <c r="D44" s="36"/>
      <c r="E44" s="37"/>
      <c r="F44" s="38"/>
      <c r="G44" s="34"/>
      <c r="I44" s="129">
        <f t="shared" si="2"/>
        <v>0</v>
      </c>
      <c r="J44" s="130">
        <f t="shared" si="3"/>
        <v>0</v>
      </c>
      <c r="K44" s="130">
        <f t="shared" si="4"/>
        <v>0</v>
      </c>
      <c r="L44" s="130">
        <f t="shared" si="5"/>
        <v>0</v>
      </c>
      <c r="M44" s="171">
        <v>0.04670325</v>
      </c>
      <c r="N44" s="218">
        <v>16.7706</v>
      </c>
      <c r="O44" s="48"/>
    </row>
    <row r="45" spans="1:15" ht="14.25">
      <c r="A45" s="25">
        <v>45</v>
      </c>
      <c r="B45" s="26">
        <v>112.5</v>
      </c>
      <c r="C45" s="27">
        <v>1.4659564788</v>
      </c>
      <c r="D45" s="36"/>
      <c r="E45" s="37"/>
      <c r="F45" s="38"/>
      <c r="G45" s="34"/>
      <c r="I45" s="129">
        <f t="shared" si="2"/>
        <v>0</v>
      </c>
      <c r="J45" s="130">
        <f t="shared" si="3"/>
        <v>0</v>
      </c>
      <c r="K45" s="130">
        <f t="shared" si="4"/>
        <v>0</v>
      </c>
      <c r="L45" s="130">
        <f t="shared" si="5"/>
        <v>0</v>
      </c>
      <c r="M45" s="172">
        <v>0.047743875</v>
      </c>
      <c r="N45" s="218">
        <v>17.151750000000003</v>
      </c>
      <c r="O45" s="48"/>
    </row>
    <row r="46" spans="1:15" ht="14.25">
      <c r="A46" s="25">
        <v>46</v>
      </c>
      <c r="B46" s="26">
        <v>115</v>
      </c>
      <c r="C46" s="27">
        <v>1.5234047865600002</v>
      </c>
      <c r="D46" s="36"/>
      <c r="E46" s="37"/>
      <c r="F46" s="38"/>
      <c r="G46" s="34"/>
      <c r="I46" s="129">
        <f t="shared" si="2"/>
        <v>0</v>
      </c>
      <c r="J46" s="130">
        <f t="shared" si="3"/>
        <v>0</v>
      </c>
      <c r="K46" s="130">
        <f t="shared" si="4"/>
        <v>0</v>
      </c>
      <c r="L46" s="130">
        <f t="shared" si="5"/>
        <v>0</v>
      </c>
      <c r="M46" s="173">
        <v>0.0487845</v>
      </c>
      <c r="N46" s="218">
        <v>17.5329</v>
      </c>
      <c r="O46" s="48"/>
    </row>
    <row r="47" spans="1:15" ht="14.25">
      <c r="A47" s="25">
        <v>47</v>
      </c>
      <c r="B47" s="26">
        <v>117.5</v>
      </c>
      <c r="C47" s="27">
        <v>1.5821436175199999</v>
      </c>
      <c r="D47" s="36"/>
      <c r="E47" s="37"/>
      <c r="F47" s="38"/>
      <c r="G47" s="34"/>
      <c r="I47" s="129">
        <f t="shared" si="2"/>
        <v>0</v>
      </c>
      <c r="J47" s="130">
        <f t="shared" si="3"/>
        <v>0</v>
      </c>
      <c r="K47" s="130">
        <f t="shared" si="4"/>
        <v>0</v>
      </c>
      <c r="L47" s="130">
        <f t="shared" si="5"/>
        <v>0</v>
      </c>
      <c r="M47" s="174">
        <v>0.049825125</v>
      </c>
      <c r="N47" s="218">
        <v>17.91405</v>
      </c>
      <c r="O47" s="48"/>
    </row>
    <row r="48" spans="1:15" ht="14.25">
      <c r="A48" s="25">
        <v>48</v>
      </c>
      <c r="B48" s="26">
        <v>120</v>
      </c>
      <c r="C48" s="27">
        <v>1.6421863219200001</v>
      </c>
      <c r="D48" s="36"/>
      <c r="E48" s="37"/>
      <c r="F48" s="38"/>
      <c r="G48" s="34"/>
      <c r="I48" s="129">
        <f t="shared" si="2"/>
        <v>0</v>
      </c>
      <c r="J48" s="130">
        <f t="shared" si="3"/>
        <v>0</v>
      </c>
      <c r="K48" s="130">
        <f t="shared" si="4"/>
        <v>0</v>
      </c>
      <c r="L48" s="130">
        <f t="shared" si="5"/>
        <v>0</v>
      </c>
      <c r="M48" s="175">
        <v>0.05086575</v>
      </c>
      <c r="N48" s="218">
        <v>18.2952</v>
      </c>
      <c r="O48" s="48"/>
    </row>
    <row r="49" spans="1:15" ht="14.25">
      <c r="A49" s="25">
        <v>49</v>
      </c>
      <c r="B49" s="26">
        <v>122.5</v>
      </c>
      <c r="C49" s="27">
        <v>1.70354625</v>
      </c>
      <c r="D49" s="36"/>
      <c r="E49" s="37"/>
      <c r="F49" s="38"/>
      <c r="G49" s="34"/>
      <c r="I49" s="129">
        <f t="shared" si="2"/>
        <v>0</v>
      </c>
      <c r="J49" s="130">
        <f t="shared" si="3"/>
        <v>0</v>
      </c>
      <c r="K49" s="130">
        <f t="shared" si="4"/>
        <v>0</v>
      </c>
      <c r="L49" s="130">
        <f t="shared" si="5"/>
        <v>0</v>
      </c>
      <c r="M49" s="176">
        <v>0.051906375</v>
      </c>
      <c r="N49" s="218">
        <v>18.67635</v>
      </c>
      <c r="O49" s="48"/>
    </row>
    <row r="50" spans="1:15" ht="14.25">
      <c r="A50" s="25">
        <v>50</v>
      </c>
      <c r="B50" s="26">
        <v>125</v>
      </c>
      <c r="C50" s="27">
        <v>1.766236752</v>
      </c>
      <c r="D50" s="36"/>
      <c r="E50" s="37"/>
      <c r="F50" s="38"/>
      <c r="G50" s="34"/>
      <c r="I50" s="129">
        <f t="shared" si="2"/>
        <v>0</v>
      </c>
      <c r="J50" s="130">
        <f t="shared" si="3"/>
        <v>0</v>
      </c>
      <c r="K50" s="130">
        <f t="shared" si="4"/>
        <v>0</v>
      </c>
      <c r="L50" s="130">
        <f t="shared" si="5"/>
        <v>0</v>
      </c>
      <c r="M50" s="177">
        <v>0.052947</v>
      </c>
      <c r="N50" s="218">
        <v>19.0575</v>
      </c>
      <c r="O50" s="48"/>
    </row>
    <row r="51" spans="1:15" ht="14.25">
      <c r="A51" s="25">
        <v>51</v>
      </c>
      <c r="B51" s="26">
        <v>127.5</v>
      </c>
      <c r="C51" s="27">
        <v>1.8302711781599996</v>
      </c>
      <c r="D51" s="36"/>
      <c r="E51" s="37"/>
      <c r="F51" s="38"/>
      <c r="G51" s="34"/>
      <c r="I51" s="129">
        <f t="shared" si="2"/>
        <v>0</v>
      </c>
      <c r="J51" s="130">
        <f t="shared" si="3"/>
        <v>0</v>
      </c>
      <c r="K51" s="130">
        <f t="shared" si="4"/>
        <v>0</v>
      </c>
      <c r="L51" s="130">
        <f t="shared" si="5"/>
        <v>0</v>
      </c>
      <c r="M51" s="178">
        <v>0.053987625</v>
      </c>
      <c r="N51" s="218">
        <v>19.43865</v>
      </c>
      <c r="O51" s="48"/>
    </row>
    <row r="52" spans="1:15" ht="14.25">
      <c r="A52" s="25">
        <v>52</v>
      </c>
      <c r="B52" s="26">
        <v>130</v>
      </c>
      <c r="C52" s="27">
        <v>1.8956628787200005</v>
      </c>
      <c r="D52" s="36"/>
      <c r="E52" s="37"/>
      <c r="F52" s="38"/>
      <c r="G52" s="34"/>
      <c r="I52" s="129">
        <f t="shared" si="2"/>
        <v>0</v>
      </c>
      <c r="J52" s="130">
        <f t="shared" si="3"/>
        <v>0</v>
      </c>
      <c r="K52" s="130">
        <f t="shared" si="4"/>
        <v>0</v>
      </c>
      <c r="L52" s="130">
        <f t="shared" si="5"/>
        <v>0</v>
      </c>
      <c r="M52" s="179">
        <v>0.05502825</v>
      </c>
      <c r="N52" s="218">
        <v>19.8198</v>
      </c>
      <c r="O52" s="48"/>
    </row>
    <row r="53" spans="1:15" ht="14.25">
      <c r="A53" s="25">
        <v>53</v>
      </c>
      <c r="B53" s="26">
        <v>132.5</v>
      </c>
      <c r="C53" s="27">
        <v>1.9624252039200003</v>
      </c>
      <c r="D53" s="36"/>
      <c r="E53" s="37"/>
      <c r="F53" s="38"/>
      <c r="G53" s="34"/>
      <c r="I53" s="129">
        <f t="shared" si="2"/>
        <v>0</v>
      </c>
      <c r="J53" s="130">
        <f t="shared" si="3"/>
        <v>0</v>
      </c>
      <c r="K53" s="130">
        <f t="shared" si="4"/>
        <v>0</v>
      </c>
      <c r="L53" s="130">
        <f t="shared" si="5"/>
        <v>0</v>
      </c>
      <c r="M53" s="180">
        <v>0.056068875</v>
      </c>
      <c r="N53" s="218">
        <v>20.200950000000002</v>
      </c>
      <c r="O53" s="48"/>
    </row>
    <row r="54" spans="1:15" ht="14.25">
      <c r="A54" s="25">
        <v>54</v>
      </c>
      <c r="B54" s="26">
        <v>135</v>
      </c>
      <c r="C54" s="27">
        <v>2.030571504</v>
      </c>
      <c r="D54" s="36"/>
      <c r="E54" s="37"/>
      <c r="F54" s="38"/>
      <c r="G54" s="34"/>
      <c r="I54" s="129">
        <f t="shared" si="2"/>
        <v>0</v>
      </c>
      <c r="J54" s="130">
        <f t="shared" si="3"/>
        <v>0</v>
      </c>
      <c r="K54" s="130">
        <f t="shared" si="4"/>
        <v>0</v>
      </c>
      <c r="L54" s="130">
        <f t="shared" si="5"/>
        <v>0</v>
      </c>
      <c r="M54" s="181">
        <v>0.0571095</v>
      </c>
      <c r="N54" s="218">
        <v>20.5821</v>
      </c>
      <c r="O54" s="48"/>
    </row>
    <row r="55" spans="1:15" ht="14.25">
      <c r="A55" s="25">
        <v>55</v>
      </c>
      <c r="B55" s="26">
        <v>137.5</v>
      </c>
      <c r="C55" s="27">
        <v>2.1001151292</v>
      </c>
      <c r="D55" s="36"/>
      <c r="E55" s="37"/>
      <c r="F55" s="38"/>
      <c r="G55" s="34"/>
      <c r="I55" s="129">
        <f t="shared" si="2"/>
        <v>0</v>
      </c>
      <c r="J55" s="130">
        <f t="shared" si="3"/>
        <v>0</v>
      </c>
      <c r="K55" s="130">
        <f t="shared" si="4"/>
        <v>0</v>
      </c>
      <c r="L55" s="130">
        <f t="shared" si="5"/>
        <v>0</v>
      </c>
      <c r="M55" s="182">
        <v>0.058150125</v>
      </c>
      <c r="N55" s="218">
        <v>20.963250000000002</v>
      </c>
      <c r="O55" s="48"/>
    </row>
    <row r="56" spans="1:15" ht="14.25">
      <c r="A56" s="25">
        <v>56</v>
      </c>
      <c r="B56" s="26">
        <v>140</v>
      </c>
      <c r="C56" s="27">
        <v>2.17106942976</v>
      </c>
      <c r="D56" s="36"/>
      <c r="E56" s="37"/>
      <c r="F56" s="38"/>
      <c r="G56" s="34"/>
      <c r="I56" s="129">
        <f t="shared" si="2"/>
        <v>0</v>
      </c>
      <c r="J56" s="130">
        <f t="shared" si="3"/>
        <v>0</v>
      </c>
      <c r="K56" s="130">
        <f t="shared" si="4"/>
        <v>0</v>
      </c>
      <c r="L56" s="130">
        <f t="shared" si="5"/>
        <v>0</v>
      </c>
      <c r="M56" s="183">
        <v>0.05919075</v>
      </c>
      <c r="N56" s="218">
        <v>21.344400000000004</v>
      </c>
      <c r="O56" s="48"/>
    </row>
    <row r="57" spans="1:15" ht="14.25">
      <c r="A57" s="25">
        <v>57</v>
      </c>
      <c r="B57" s="26">
        <v>142.5</v>
      </c>
      <c r="C57" s="27">
        <v>2.24344775592</v>
      </c>
      <c r="D57" s="36"/>
      <c r="E57" s="37"/>
      <c r="F57" s="38"/>
      <c r="G57" s="34"/>
      <c r="I57" s="129">
        <f t="shared" si="2"/>
        <v>0</v>
      </c>
      <c r="J57" s="130">
        <f t="shared" si="3"/>
        <v>0</v>
      </c>
      <c r="K57" s="130">
        <f t="shared" si="4"/>
        <v>0</v>
      </c>
      <c r="L57" s="130">
        <f t="shared" si="5"/>
        <v>0</v>
      </c>
      <c r="M57" s="184">
        <v>0.060231375</v>
      </c>
      <c r="N57" s="218">
        <v>21.72555</v>
      </c>
      <c r="O57" s="48"/>
    </row>
    <row r="58" spans="1:15" ht="14.25">
      <c r="A58" s="25">
        <v>58</v>
      </c>
      <c r="B58" s="26">
        <v>145</v>
      </c>
      <c r="C58" s="27">
        <v>2.3172634579199998</v>
      </c>
      <c r="D58" s="36"/>
      <c r="E58" s="37"/>
      <c r="F58" s="38"/>
      <c r="G58" s="34"/>
      <c r="I58" s="129">
        <f t="shared" si="2"/>
        <v>0</v>
      </c>
      <c r="J58" s="130">
        <f t="shared" si="3"/>
        <v>0</v>
      </c>
      <c r="K58" s="130">
        <f t="shared" si="4"/>
        <v>0</v>
      </c>
      <c r="L58" s="130">
        <f t="shared" si="5"/>
        <v>0</v>
      </c>
      <c r="M58" s="185">
        <v>0.061272</v>
      </c>
      <c r="N58" s="218">
        <v>22.106700000000004</v>
      </c>
      <c r="O58" s="48"/>
    </row>
    <row r="59" spans="1:15" ht="14.25">
      <c r="A59" s="25">
        <v>59</v>
      </c>
      <c r="B59" s="26">
        <v>147.5</v>
      </c>
      <c r="C59" s="27">
        <v>2.3925298860000006</v>
      </c>
      <c r="D59" s="36"/>
      <c r="E59" s="37"/>
      <c r="F59" s="38"/>
      <c r="G59" s="34"/>
      <c r="I59" s="129">
        <f t="shared" si="2"/>
        <v>0</v>
      </c>
      <c r="J59" s="130">
        <f t="shared" si="3"/>
        <v>0</v>
      </c>
      <c r="K59" s="130">
        <f t="shared" si="4"/>
        <v>0</v>
      </c>
      <c r="L59" s="130">
        <f t="shared" si="5"/>
        <v>0</v>
      </c>
      <c r="M59" s="186">
        <v>0.062312625</v>
      </c>
      <c r="N59" s="218">
        <v>22.48785</v>
      </c>
      <c r="O59" s="48"/>
    </row>
    <row r="60" spans="1:15" ht="14.25">
      <c r="A60" s="25">
        <v>60</v>
      </c>
      <c r="B60" s="26">
        <v>150</v>
      </c>
      <c r="C60" s="27">
        <v>2.4692603904</v>
      </c>
      <c r="D60" s="36"/>
      <c r="E60" s="37"/>
      <c r="F60" s="38"/>
      <c r="G60" s="34"/>
      <c r="I60" s="129">
        <f t="shared" si="2"/>
        <v>0</v>
      </c>
      <c r="J60" s="130">
        <f t="shared" si="3"/>
        <v>0</v>
      </c>
      <c r="K60" s="130">
        <f t="shared" si="4"/>
        <v>0</v>
      </c>
      <c r="L60" s="130">
        <f t="shared" si="5"/>
        <v>0</v>
      </c>
      <c r="M60" s="187">
        <v>0.06335325</v>
      </c>
      <c r="N60" s="218">
        <v>22.869000000000003</v>
      </c>
      <c r="O60" s="48"/>
    </row>
    <row r="61" spans="1:15" ht="14.25">
      <c r="A61" s="25">
        <v>61</v>
      </c>
      <c r="B61" s="26">
        <v>152.5</v>
      </c>
      <c r="C61" s="27">
        <v>2.54746832136</v>
      </c>
      <c r="D61" s="36"/>
      <c r="E61" s="37"/>
      <c r="F61" s="38"/>
      <c r="G61" s="34"/>
      <c r="I61" s="129">
        <f t="shared" si="2"/>
        <v>0</v>
      </c>
      <c r="J61" s="130">
        <f t="shared" si="3"/>
        <v>0</v>
      </c>
      <c r="K61" s="130">
        <f t="shared" si="4"/>
        <v>0</v>
      </c>
      <c r="L61" s="130">
        <f t="shared" si="5"/>
        <v>0</v>
      </c>
      <c r="M61" s="188">
        <v>0.064393875</v>
      </c>
      <c r="N61" s="218">
        <v>23.25015</v>
      </c>
      <c r="O61" s="48"/>
    </row>
    <row r="62" spans="1:15" ht="14.25">
      <c r="A62" s="25">
        <v>62</v>
      </c>
      <c r="B62" s="26">
        <v>155</v>
      </c>
      <c r="C62" s="27">
        <v>2.6271670291199993</v>
      </c>
      <c r="D62" s="36"/>
      <c r="E62" s="37"/>
      <c r="F62" s="38"/>
      <c r="G62" s="34"/>
      <c r="I62" s="129">
        <f t="shared" si="2"/>
        <v>0</v>
      </c>
      <c r="J62" s="130">
        <f t="shared" si="3"/>
        <v>0</v>
      </c>
      <c r="K62" s="130">
        <f t="shared" si="4"/>
        <v>0</v>
      </c>
      <c r="L62" s="130">
        <f t="shared" si="5"/>
        <v>0</v>
      </c>
      <c r="M62" s="189">
        <v>0.0654345</v>
      </c>
      <c r="N62" s="218">
        <v>23.6313</v>
      </c>
      <c r="O62" s="48"/>
    </row>
    <row r="63" spans="1:15" ht="14.25">
      <c r="A63" s="25">
        <v>63</v>
      </c>
      <c r="B63" s="26">
        <v>157.5</v>
      </c>
      <c r="C63" s="27">
        <v>2.7083698639200002</v>
      </c>
      <c r="D63" s="36"/>
      <c r="E63" s="37"/>
      <c r="F63" s="38"/>
      <c r="G63" s="34"/>
      <c r="I63" s="129">
        <f t="shared" si="2"/>
        <v>0</v>
      </c>
      <c r="J63" s="130">
        <f t="shared" si="3"/>
        <v>0</v>
      </c>
      <c r="K63" s="130">
        <f t="shared" si="4"/>
        <v>0</v>
      </c>
      <c r="L63" s="130">
        <f t="shared" si="5"/>
        <v>0</v>
      </c>
      <c r="M63" s="190">
        <v>0.066475125</v>
      </c>
      <c r="N63" s="218">
        <v>24.01245</v>
      </c>
      <c r="O63" s="48"/>
    </row>
    <row r="64" spans="1:15" ht="14.25">
      <c r="A64" s="25">
        <v>64</v>
      </c>
      <c r="B64" s="26">
        <v>160</v>
      </c>
      <c r="C64" s="27">
        <v>2.791090175999999</v>
      </c>
      <c r="D64" s="36"/>
      <c r="E64" s="37"/>
      <c r="F64" s="38"/>
      <c r="G64" s="34"/>
      <c r="I64" s="129">
        <f t="shared" si="2"/>
        <v>0</v>
      </c>
      <c r="J64" s="130">
        <f t="shared" si="3"/>
        <v>0</v>
      </c>
      <c r="K64" s="130">
        <f t="shared" si="4"/>
        <v>0</v>
      </c>
      <c r="L64" s="130">
        <f t="shared" si="5"/>
        <v>0</v>
      </c>
      <c r="M64" s="191">
        <v>0.06751575</v>
      </c>
      <c r="N64" s="218">
        <v>24.3936</v>
      </c>
      <c r="O64" s="48"/>
    </row>
    <row r="65" spans="1:15" ht="14.25">
      <c r="A65" s="25">
        <v>65</v>
      </c>
      <c r="B65" s="26">
        <v>162.5</v>
      </c>
      <c r="C65" s="27">
        <v>2.8753413155999996</v>
      </c>
      <c r="D65" s="36"/>
      <c r="E65" s="37"/>
      <c r="F65" s="38"/>
      <c r="G65" s="34"/>
      <c r="I65" s="129">
        <f t="shared" si="2"/>
        <v>0</v>
      </c>
      <c r="J65" s="130">
        <f t="shared" si="3"/>
        <v>0</v>
      </c>
      <c r="K65" s="130">
        <f t="shared" si="4"/>
        <v>0</v>
      </c>
      <c r="L65" s="130">
        <f t="shared" si="5"/>
        <v>0</v>
      </c>
      <c r="M65" s="192">
        <v>0.068556375</v>
      </c>
      <c r="N65" s="218">
        <v>24.77475</v>
      </c>
      <c r="O65" s="48"/>
    </row>
    <row r="66" spans="1:15" ht="14.25">
      <c r="A66" s="25">
        <v>66</v>
      </c>
      <c r="B66" s="26">
        <v>165</v>
      </c>
      <c r="C66" s="27">
        <v>2.9611366329599997</v>
      </c>
      <c r="D66" s="36"/>
      <c r="E66" s="37"/>
      <c r="F66" s="38"/>
      <c r="G66" s="34"/>
      <c r="I66" s="129">
        <f t="shared" si="2"/>
        <v>0</v>
      </c>
      <c r="J66" s="130">
        <f t="shared" si="3"/>
        <v>0</v>
      </c>
      <c r="K66" s="130">
        <f t="shared" si="4"/>
        <v>0</v>
      </c>
      <c r="L66" s="130">
        <f t="shared" si="5"/>
        <v>0</v>
      </c>
      <c r="M66" s="193">
        <v>0.069597</v>
      </c>
      <c r="N66" s="218">
        <v>25.155900000000003</v>
      </c>
      <c r="O66" s="48"/>
    </row>
    <row r="67" spans="1:15" ht="14.25">
      <c r="A67" s="25">
        <v>67</v>
      </c>
      <c r="B67" s="26">
        <v>167.5</v>
      </c>
      <c r="C67" s="27">
        <v>3.048489478319999</v>
      </c>
      <c r="D67" s="36"/>
      <c r="E67" s="37"/>
      <c r="F67" s="38"/>
      <c r="G67" s="34"/>
      <c r="I67" s="129">
        <f t="shared" si="2"/>
        <v>0</v>
      </c>
      <c r="J67" s="130">
        <f t="shared" si="3"/>
        <v>0</v>
      </c>
      <c r="K67" s="130">
        <f t="shared" si="4"/>
        <v>0</v>
      </c>
      <c r="L67" s="130">
        <f t="shared" si="5"/>
        <v>0</v>
      </c>
      <c r="M67" s="194">
        <v>0.070637625</v>
      </c>
      <c r="N67" s="218">
        <v>25.537050000000004</v>
      </c>
      <c r="O67" s="48"/>
    </row>
    <row r="68" spans="1:15" ht="14.25">
      <c r="A68" s="25">
        <v>68</v>
      </c>
      <c r="B68" s="26">
        <v>170</v>
      </c>
      <c r="C68" s="27">
        <v>3.1374132019199994</v>
      </c>
      <c r="D68" s="36"/>
      <c r="E68" s="37"/>
      <c r="F68" s="38"/>
      <c r="G68" s="34"/>
      <c r="I68" s="129">
        <f t="shared" si="2"/>
        <v>0</v>
      </c>
      <c r="J68" s="130">
        <f t="shared" si="3"/>
        <v>0</v>
      </c>
      <c r="K68" s="130">
        <f t="shared" si="4"/>
        <v>0</v>
      </c>
      <c r="L68" s="130">
        <f t="shared" si="5"/>
        <v>0</v>
      </c>
      <c r="M68" s="195">
        <v>0.07167825</v>
      </c>
      <c r="N68" s="218">
        <v>25.918200000000006</v>
      </c>
      <c r="O68" s="48"/>
    </row>
    <row r="69" spans="1:15" ht="14.25">
      <c r="A69" s="25">
        <v>69</v>
      </c>
      <c r="B69" s="26">
        <v>172.5</v>
      </c>
      <c r="C69" s="27">
        <v>3.227921153999999</v>
      </c>
      <c r="D69" s="36"/>
      <c r="E69" s="37"/>
      <c r="F69" s="38"/>
      <c r="G69" s="34"/>
      <c r="I69" s="129">
        <f t="shared" si="2"/>
        <v>0</v>
      </c>
      <c r="J69" s="130">
        <f t="shared" si="3"/>
        <v>0</v>
      </c>
      <c r="K69" s="130">
        <f aca="true" t="shared" si="6" ref="K69:K78">(D69/30*M69)+(E69+F69+G69)/35*M69</f>
        <v>0</v>
      </c>
      <c r="L69" s="130">
        <f aca="true" t="shared" si="7" ref="L69:L78">(D69/30*N69)+(E69+F69+G69)/35*N69</f>
        <v>0</v>
      </c>
      <c r="M69" s="196">
        <v>0.072718875</v>
      </c>
      <c r="N69" s="218">
        <v>26.29935</v>
      </c>
      <c r="O69" s="48"/>
    </row>
    <row r="70" spans="1:15" ht="14.25">
      <c r="A70" s="25">
        <v>70</v>
      </c>
      <c r="B70" s="26">
        <v>175</v>
      </c>
      <c r="C70" s="27">
        <v>3.3200266847999997</v>
      </c>
      <c r="D70" s="36"/>
      <c r="E70" s="37"/>
      <c r="F70" s="38"/>
      <c r="G70" s="34"/>
      <c r="I70" s="129">
        <f aca="true" t="shared" si="8" ref="I70:I78">C70*(D70+E70+F70+G70)</f>
        <v>0</v>
      </c>
      <c r="J70" s="130">
        <f aca="true" t="shared" si="9" ref="J70:J78">(D70/30)+(G70+E70+F70)/35</f>
        <v>0</v>
      </c>
      <c r="K70" s="130">
        <f t="shared" si="6"/>
        <v>0</v>
      </c>
      <c r="L70" s="130">
        <f t="shared" si="7"/>
        <v>0</v>
      </c>
      <c r="M70" s="197">
        <v>0.0737595</v>
      </c>
      <c r="N70" s="218">
        <v>26.680500000000002</v>
      </c>
      <c r="O70" s="48"/>
    </row>
    <row r="71" spans="1:15" ht="14.25">
      <c r="A71" s="25">
        <v>71</v>
      </c>
      <c r="B71" s="26">
        <v>177.5</v>
      </c>
      <c r="C71" s="27">
        <v>3.41374314456</v>
      </c>
      <c r="D71" s="36"/>
      <c r="E71" s="37"/>
      <c r="F71" s="38"/>
      <c r="G71" s="34"/>
      <c r="I71" s="129">
        <f t="shared" si="8"/>
        <v>0</v>
      </c>
      <c r="J71" s="130">
        <f t="shared" si="9"/>
        <v>0</v>
      </c>
      <c r="K71" s="130">
        <f t="shared" si="6"/>
        <v>0</v>
      </c>
      <c r="L71" s="130">
        <f t="shared" si="7"/>
        <v>0</v>
      </c>
      <c r="M71" s="198">
        <v>0.074800125</v>
      </c>
      <c r="N71" s="218">
        <v>27.061649999999997</v>
      </c>
      <c r="O71" s="48"/>
    </row>
    <row r="72" spans="1:15" ht="14.25">
      <c r="A72" s="25">
        <v>72</v>
      </c>
      <c r="B72" s="26">
        <v>180</v>
      </c>
      <c r="C72" s="27">
        <v>3.5090838835200002</v>
      </c>
      <c r="D72" s="36"/>
      <c r="E72" s="37"/>
      <c r="F72" s="38"/>
      <c r="G72" s="34"/>
      <c r="I72" s="129">
        <f t="shared" si="8"/>
        <v>0</v>
      </c>
      <c r="J72" s="130">
        <f t="shared" si="9"/>
        <v>0</v>
      </c>
      <c r="K72" s="130">
        <f t="shared" si="6"/>
        <v>0</v>
      </c>
      <c r="L72" s="130">
        <f t="shared" si="7"/>
        <v>0</v>
      </c>
      <c r="M72" s="199">
        <v>0.07584075</v>
      </c>
      <c r="N72" s="218">
        <v>27.442800000000002</v>
      </c>
      <c r="O72" s="48"/>
    </row>
    <row r="73" spans="1:15" ht="14.25">
      <c r="A73" s="25">
        <v>73</v>
      </c>
      <c r="B73" s="26">
        <v>182.5</v>
      </c>
      <c r="C73" s="27">
        <v>3.60606225192</v>
      </c>
      <c r="D73" s="36"/>
      <c r="E73" s="37"/>
      <c r="F73" s="38"/>
      <c r="G73" s="34"/>
      <c r="I73" s="129">
        <f t="shared" si="8"/>
        <v>0</v>
      </c>
      <c r="J73" s="130">
        <f t="shared" si="9"/>
        <v>0</v>
      </c>
      <c r="K73" s="130">
        <f t="shared" si="6"/>
        <v>0</v>
      </c>
      <c r="L73" s="130">
        <f t="shared" si="7"/>
        <v>0</v>
      </c>
      <c r="M73" s="200">
        <v>0.076881375</v>
      </c>
      <c r="N73" s="218">
        <v>27.82395</v>
      </c>
      <c r="O73" s="48"/>
    </row>
    <row r="74" spans="1:15" ht="14.25">
      <c r="A74" s="25">
        <v>74</v>
      </c>
      <c r="B74" s="26">
        <v>185</v>
      </c>
      <c r="C74" s="27">
        <v>3.7046916000000003</v>
      </c>
      <c r="D74" s="36"/>
      <c r="E74" s="37"/>
      <c r="F74" s="38"/>
      <c r="G74" s="34"/>
      <c r="I74" s="129">
        <f t="shared" si="8"/>
        <v>0</v>
      </c>
      <c r="J74" s="130">
        <f t="shared" si="9"/>
        <v>0</v>
      </c>
      <c r="K74" s="130">
        <f t="shared" si="6"/>
        <v>0</v>
      </c>
      <c r="L74" s="130">
        <f t="shared" si="7"/>
        <v>0</v>
      </c>
      <c r="M74" s="201">
        <v>0.077922</v>
      </c>
      <c r="N74" s="218">
        <v>28.2051</v>
      </c>
      <c r="O74" s="48"/>
    </row>
    <row r="75" spans="1:15" ht="14.25">
      <c r="A75" s="25">
        <v>75</v>
      </c>
      <c r="B75" s="26">
        <v>187.5</v>
      </c>
      <c r="C75" s="27">
        <v>3.804985278</v>
      </c>
      <c r="D75" s="36"/>
      <c r="E75" s="37"/>
      <c r="F75" s="38"/>
      <c r="G75" s="34"/>
      <c r="I75" s="129">
        <f t="shared" si="8"/>
        <v>0</v>
      </c>
      <c r="J75" s="130">
        <f t="shared" si="9"/>
        <v>0</v>
      </c>
      <c r="K75" s="130">
        <f t="shared" si="6"/>
        <v>0</v>
      </c>
      <c r="L75" s="130">
        <f t="shared" si="7"/>
        <v>0</v>
      </c>
      <c r="M75" s="202">
        <v>0.078962625</v>
      </c>
      <c r="N75" s="218">
        <v>28.58625</v>
      </c>
      <c r="O75" s="48"/>
    </row>
    <row r="76" spans="1:15" ht="14.25">
      <c r="A76" s="25">
        <v>76</v>
      </c>
      <c r="B76" s="26">
        <v>190</v>
      </c>
      <c r="C76" s="27">
        <v>3.9069566361599994</v>
      </c>
      <c r="D76" s="36"/>
      <c r="E76" s="37"/>
      <c r="F76" s="38"/>
      <c r="G76" s="34"/>
      <c r="I76" s="129">
        <f t="shared" si="8"/>
        <v>0</v>
      </c>
      <c r="J76" s="130">
        <f t="shared" si="9"/>
        <v>0</v>
      </c>
      <c r="K76" s="130">
        <f t="shared" si="6"/>
        <v>0</v>
      </c>
      <c r="L76" s="130">
        <f t="shared" si="7"/>
        <v>0</v>
      </c>
      <c r="M76" s="203">
        <v>0.08000325</v>
      </c>
      <c r="N76" s="218">
        <v>28.9674</v>
      </c>
      <c r="O76" s="48"/>
    </row>
    <row r="77" spans="1:15" ht="14.25">
      <c r="A77" s="25">
        <v>77</v>
      </c>
      <c r="B77" s="26">
        <v>192.5</v>
      </c>
      <c r="C77" s="27">
        <v>4.01061902472</v>
      </c>
      <c r="D77" s="36"/>
      <c r="E77" s="37"/>
      <c r="F77" s="38"/>
      <c r="G77" s="34"/>
      <c r="I77" s="129">
        <f t="shared" si="8"/>
        <v>0</v>
      </c>
      <c r="J77" s="130">
        <f t="shared" si="9"/>
        <v>0</v>
      </c>
      <c r="K77" s="130">
        <f t="shared" si="6"/>
        <v>0</v>
      </c>
      <c r="L77" s="130">
        <f t="shared" si="7"/>
        <v>0</v>
      </c>
      <c r="M77" s="204">
        <v>0.081043875</v>
      </c>
      <c r="N77" s="218">
        <v>29.348550000000007</v>
      </c>
      <c r="O77" s="48"/>
    </row>
    <row r="78" spans="1:15" ht="15" thickBot="1">
      <c r="A78" s="25">
        <v>78</v>
      </c>
      <c r="B78" s="26">
        <v>195</v>
      </c>
      <c r="C78" s="27">
        <v>4.11598579392</v>
      </c>
      <c r="D78" s="49"/>
      <c r="E78" s="50"/>
      <c r="F78" s="51"/>
      <c r="G78" s="35"/>
      <c r="I78" s="208">
        <f t="shared" si="8"/>
        <v>0</v>
      </c>
      <c r="J78" s="209">
        <f t="shared" si="9"/>
        <v>0</v>
      </c>
      <c r="K78" s="209">
        <f t="shared" si="6"/>
        <v>0</v>
      </c>
      <c r="L78" s="209">
        <f t="shared" si="7"/>
        <v>0</v>
      </c>
      <c r="M78" s="205">
        <v>0.0820845</v>
      </c>
      <c r="N78" s="218">
        <v>29.7297</v>
      </c>
      <c r="O78" s="52"/>
    </row>
    <row r="79" spans="3:15" ht="23.25" customHeight="1" thickBot="1">
      <c r="C79" s="3" t="s">
        <v>31</v>
      </c>
      <c r="D79" s="207">
        <f>SUM((D5:D78),(E5:E78),(F5:F78),(G5:G78))</f>
        <v>0</v>
      </c>
      <c r="E79" s="3"/>
      <c r="F79" s="6"/>
      <c r="G79" s="5"/>
      <c r="I79" s="210">
        <f>SUM(I5:I78)</f>
        <v>0</v>
      </c>
      <c r="J79" s="212">
        <f>SUM(J5:J78)</f>
        <v>0</v>
      </c>
      <c r="K79" s="212">
        <f>SUM(K5:K78)</f>
        <v>0</v>
      </c>
      <c r="L79" s="212">
        <f>SUM(L5:L78)</f>
        <v>0</v>
      </c>
      <c r="M79" s="24"/>
      <c r="O79" s="5"/>
    </row>
    <row r="80" spans="3:15" ht="15">
      <c r="C80" s="17"/>
      <c r="D80" s="2"/>
      <c r="E80" s="4"/>
      <c r="F80" s="6"/>
      <c r="G80" s="5"/>
      <c r="I80" s="21"/>
      <c r="O80" s="5"/>
    </row>
    <row r="81" spans="3:15" ht="12.75">
      <c r="C81" s="17"/>
      <c r="F81" s="18"/>
      <c r="G81" s="5"/>
      <c r="I81"/>
      <c r="O81" s="5"/>
    </row>
    <row r="82" spans="3:15" ht="12.75">
      <c r="C82" s="17"/>
      <c r="G82" s="5"/>
      <c r="I82"/>
      <c r="O82" s="5"/>
    </row>
    <row r="83" spans="3:15" ht="12.75">
      <c r="C83" s="17"/>
      <c r="G83" s="5"/>
      <c r="I83"/>
      <c r="O83" s="5"/>
    </row>
    <row r="84" spans="3:15" ht="12.75">
      <c r="C84" s="17"/>
      <c r="G84" s="5"/>
      <c r="I84"/>
      <c r="O84" s="5"/>
    </row>
    <row r="85" spans="3:15" ht="12.75">
      <c r="C85" s="17"/>
      <c r="G85" s="5"/>
      <c r="I85"/>
      <c r="O85" s="5"/>
    </row>
    <row r="86" spans="3:15" ht="12.75">
      <c r="C86" s="17"/>
      <c r="G86" s="5"/>
      <c r="I86"/>
      <c r="O86" s="5"/>
    </row>
    <row r="87" spans="3:15" ht="12.75">
      <c r="C87" s="17"/>
      <c r="G87" s="5"/>
      <c r="I87"/>
      <c r="O87" s="5"/>
    </row>
    <row r="88" spans="3:15" ht="12.75">
      <c r="C88" s="17"/>
      <c r="G88" s="5"/>
      <c r="I88"/>
      <c r="O88" s="5"/>
    </row>
    <row r="89" spans="3:15" ht="12.75">
      <c r="C89" s="17"/>
      <c r="G89" s="5"/>
      <c r="I89"/>
      <c r="O89" s="5"/>
    </row>
    <row r="90" spans="7:15" ht="12.75">
      <c r="G90" s="5"/>
      <c r="I90"/>
      <c r="O90" s="5"/>
    </row>
    <row r="91" spans="7:15" ht="12.75">
      <c r="G91" s="5"/>
      <c r="I91"/>
      <c r="O91" s="5"/>
    </row>
    <row r="92" spans="7:15" ht="12.75">
      <c r="G92" s="5"/>
      <c r="I92"/>
      <c r="O92" s="5"/>
    </row>
    <row r="93" spans="7:15" ht="12.75">
      <c r="G93" s="5"/>
      <c r="I93"/>
      <c r="O93" s="5"/>
    </row>
    <row r="94" spans="7:15" ht="12.75">
      <c r="G94" s="5"/>
      <c r="I94"/>
      <c r="O94" s="5"/>
    </row>
    <row r="95" spans="7:15" ht="12.75">
      <c r="G95" s="5"/>
      <c r="I95"/>
      <c r="O95" s="5"/>
    </row>
    <row r="96" spans="7:15" ht="12.75">
      <c r="G96" s="5"/>
      <c r="I96"/>
      <c r="O96" s="5"/>
    </row>
    <row r="97" spans="7:15" ht="12.75">
      <c r="G97" s="5"/>
      <c r="I97"/>
      <c r="O97" s="5"/>
    </row>
    <row r="98" spans="7:15" ht="12.75">
      <c r="G98" s="5"/>
      <c r="I98"/>
      <c r="O98" s="5"/>
    </row>
    <row r="99" spans="7:15" ht="12.75">
      <c r="G99" s="5"/>
      <c r="I99"/>
      <c r="O99" s="5"/>
    </row>
    <row r="100" spans="7:15" ht="12.75">
      <c r="G100" s="5"/>
      <c r="I100"/>
      <c r="O100" s="5"/>
    </row>
    <row r="101" spans="7:15" ht="12.75">
      <c r="G101" s="5"/>
      <c r="I101"/>
      <c r="O101" s="5"/>
    </row>
    <row r="102" spans="7:15" ht="12.75">
      <c r="G102" s="5"/>
      <c r="I102"/>
      <c r="O102" s="5"/>
    </row>
    <row r="103" spans="7:15" ht="12.75">
      <c r="G103" s="5"/>
      <c r="I103"/>
      <c r="O103" s="5"/>
    </row>
    <row r="104" ht="12.75">
      <c r="N104" s="1"/>
    </row>
    <row r="105" ht="12.75">
      <c r="N105" s="1"/>
    </row>
    <row r="106" ht="12.75">
      <c r="N106" s="1"/>
    </row>
    <row r="107" ht="12.75">
      <c r="N107" s="1"/>
    </row>
    <row r="108" ht="12.75">
      <c r="N108" s="1"/>
    </row>
    <row r="109" ht="12.75">
      <c r="N109" s="1"/>
    </row>
    <row r="110" ht="12.75">
      <c r="N110" s="1"/>
    </row>
    <row r="111" ht="12.75">
      <c r="N111" s="1"/>
    </row>
    <row r="112" ht="12.75">
      <c r="N112" s="1"/>
    </row>
    <row r="113" ht="12.75">
      <c r="N113" s="1"/>
    </row>
    <row r="114" ht="12.75">
      <c r="N114" s="1"/>
    </row>
    <row r="115" ht="12.75">
      <c r="N115" s="1"/>
    </row>
    <row r="116" ht="12.75">
      <c r="N116" s="1"/>
    </row>
    <row r="117" ht="12.75">
      <c r="N117" s="1"/>
    </row>
    <row r="118" ht="12.75">
      <c r="N118" s="1"/>
    </row>
    <row r="119" ht="12.75">
      <c r="N119" s="1"/>
    </row>
    <row r="120" ht="12.75">
      <c r="N120" s="1"/>
    </row>
    <row r="121" ht="12.75">
      <c r="N121" s="1"/>
    </row>
    <row r="122" ht="12.75">
      <c r="N122" s="1"/>
    </row>
    <row r="123" ht="12.75">
      <c r="N123" s="1"/>
    </row>
    <row r="124" ht="12.75">
      <c r="N124" s="1"/>
    </row>
    <row r="125" ht="12.75">
      <c r="N125" s="1"/>
    </row>
    <row r="126" ht="12.75">
      <c r="N126" s="1"/>
    </row>
    <row r="127" ht="12.75">
      <c r="N127" s="1"/>
    </row>
  </sheetData>
  <sheetProtection/>
  <protectedRanges>
    <protectedRange sqref="O1:O65536 D1:G65536" name="区域2"/>
    <protectedRange sqref="A2:B2" name="区域1"/>
  </protectedRanges>
  <mergeCells count="4">
    <mergeCell ref="A3:B3"/>
    <mergeCell ref="E3:G3"/>
    <mergeCell ref="O3:O4"/>
    <mergeCell ref="D2:G2"/>
  </mergeCells>
  <printOptions/>
  <pageMargins left="0.15748031496062992" right="0.15748031496062992" top="0.1968503937007874" bottom="0.1968503937007874" header="0.5118110236220472" footer="0.5118110236220472"/>
  <pageSetup orientation="landscape" paperSize="9" r:id="rId1"/>
</worksheet>
</file>

<file path=xl/worksheets/sheet5.xml><?xml version="1.0" encoding="utf-8"?>
<worksheet xmlns="http://schemas.openxmlformats.org/spreadsheetml/2006/main" xmlns:r="http://schemas.openxmlformats.org/officeDocument/2006/relationships">
  <sheetPr codeName="Sheet1"/>
  <dimension ref="A1:O127"/>
  <sheetViews>
    <sheetView showGridLines="0" workbookViewId="0" topLeftCell="A1">
      <selection activeCell="D5" sqref="D5"/>
    </sheetView>
  </sheetViews>
  <sheetFormatPr defaultColWidth="9.140625" defaultRowHeight="12.75"/>
  <cols>
    <col min="1" max="1" width="5.28125" style="3" customWidth="1"/>
    <col min="2" max="2" width="4.421875" style="3" customWidth="1"/>
    <col min="3" max="3" width="11.00390625" style="3" customWidth="1"/>
    <col min="4" max="4" width="10.8515625" style="0" customWidth="1"/>
    <col min="5" max="5" width="10.00390625" style="5" customWidth="1"/>
    <col min="6" max="6" width="10.28125" style="3" customWidth="1"/>
    <col min="7" max="7" width="10.421875" style="3" customWidth="1"/>
    <col min="8" max="8" width="1.1484375" style="0" customWidth="1"/>
    <col min="9" max="9" width="15.421875" style="5" customWidth="1"/>
    <col min="10" max="10" width="9.421875" style="55" customWidth="1"/>
    <col min="11" max="11" width="12.28125" style="55" customWidth="1"/>
    <col min="12" max="12" width="9.8515625" style="57" customWidth="1"/>
    <col min="13" max="13" width="8.421875" style="0" customWidth="1"/>
    <col min="14" max="14" width="12.140625" style="0" customWidth="1"/>
    <col min="15" max="15" width="14.8515625" style="3" customWidth="1"/>
    <col min="16" max="16384" width="8.8515625" style="0" customWidth="1"/>
  </cols>
  <sheetData>
    <row r="1" spans="1:14" s="3" customFormat="1" ht="13.5" thickBot="1">
      <c r="A1" s="20" t="s">
        <v>25</v>
      </c>
      <c r="B1" s="20"/>
      <c r="C1" s="20"/>
      <c r="D1" s="20"/>
      <c r="E1" s="5"/>
      <c r="F1" s="14"/>
      <c r="I1" s="5"/>
      <c r="J1" s="54"/>
      <c r="K1" s="54"/>
      <c r="L1" s="57"/>
      <c r="N1" s="62"/>
    </row>
    <row r="2" spans="1:15" s="214" customFormat="1" ht="13.5" thickBot="1">
      <c r="A2" s="206" t="s">
        <v>26</v>
      </c>
      <c r="B2" s="206" t="s">
        <v>80</v>
      </c>
      <c r="C2" s="58"/>
      <c r="D2" s="240" t="s">
        <v>82</v>
      </c>
      <c r="E2" s="241"/>
      <c r="F2" s="241"/>
      <c r="G2" s="242"/>
      <c r="I2" s="117"/>
      <c r="J2" s="119"/>
      <c r="K2" s="119"/>
      <c r="L2" s="219"/>
      <c r="O2" s="28"/>
    </row>
    <row r="3" spans="1:15" s="121" customFormat="1" ht="12.75">
      <c r="A3" s="233" t="s">
        <v>28</v>
      </c>
      <c r="B3" s="233"/>
      <c r="C3" s="15"/>
      <c r="D3" s="116" t="s">
        <v>81</v>
      </c>
      <c r="E3" s="238" t="s">
        <v>36</v>
      </c>
      <c r="F3" s="238"/>
      <c r="G3" s="239"/>
      <c r="I3" s="117"/>
      <c r="J3" s="119"/>
      <c r="K3" s="119"/>
      <c r="L3" s="219"/>
      <c r="O3" s="243" t="s">
        <v>35</v>
      </c>
    </row>
    <row r="4" spans="1:15" s="121" customFormat="1" ht="15.75" thickBot="1">
      <c r="A4" s="15" t="s">
        <v>29</v>
      </c>
      <c r="B4" s="15" t="s">
        <v>24</v>
      </c>
      <c r="C4" s="16" t="s">
        <v>0</v>
      </c>
      <c r="D4" s="19" t="s">
        <v>27</v>
      </c>
      <c r="E4" s="215" t="s">
        <v>68</v>
      </c>
      <c r="F4" s="215" t="s">
        <v>69</v>
      </c>
      <c r="G4" s="216" t="s">
        <v>70</v>
      </c>
      <c r="I4" s="124" t="s">
        <v>30</v>
      </c>
      <c r="J4" s="125" t="s">
        <v>44</v>
      </c>
      <c r="K4" s="126" t="s">
        <v>32</v>
      </c>
      <c r="L4" s="126" t="s">
        <v>10</v>
      </c>
      <c r="M4" s="127" t="s">
        <v>33</v>
      </c>
      <c r="N4" s="217" t="s">
        <v>34</v>
      </c>
      <c r="O4" s="244"/>
    </row>
    <row r="5" spans="1:15" ht="14.25">
      <c r="A5" s="25">
        <v>5</v>
      </c>
      <c r="B5" s="26">
        <v>12.5</v>
      </c>
      <c r="C5" s="27">
        <v>0.07531684200000001</v>
      </c>
      <c r="D5" s="36"/>
      <c r="E5" s="37"/>
      <c r="F5" s="38"/>
      <c r="G5" s="34"/>
      <c r="I5" s="129">
        <f>C5*(D5+E5+F5+G5)</f>
        <v>0</v>
      </c>
      <c r="J5" s="130">
        <f>(D5/40)+(G5+E5+F5)/35</f>
        <v>0</v>
      </c>
      <c r="K5" s="130">
        <f aca="true" t="shared" si="0" ref="K5:K36">(D5/40*M5)+(E5+F5+G5)/35*M5</f>
        <v>0</v>
      </c>
      <c r="L5" s="130">
        <f aca="true" t="shared" si="1" ref="L5:L36">(D5/40*N5)+(E5+F5+G5)/35*N5</f>
        <v>0</v>
      </c>
      <c r="M5" s="131">
        <v>0.006118875</v>
      </c>
      <c r="N5" s="218">
        <v>1.90575</v>
      </c>
      <c r="O5" s="48"/>
    </row>
    <row r="6" spans="1:15" ht="14.25">
      <c r="A6" s="25">
        <v>6</v>
      </c>
      <c r="B6" s="26">
        <v>15</v>
      </c>
      <c r="C6" s="27">
        <v>0.0904231872</v>
      </c>
      <c r="D6" s="36"/>
      <c r="E6" s="37"/>
      <c r="F6" s="38"/>
      <c r="G6" s="34"/>
      <c r="I6" s="129">
        <f aca="true" t="shared" si="2" ref="I6:I69">C6*(D6+E6+F6+G6)</f>
        <v>0</v>
      </c>
      <c r="J6" s="130">
        <f aca="true" t="shared" si="3" ref="J6:J69">(D6/40)+(G6+E6+F6)/35</f>
        <v>0</v>
      </c>
      <c r="K6" s="130">
        <f t="shared" si="0"/>
        <v>0</v>
      </c>
      <c r="L6" s="130">
        <f t="shared" si="1"/>
        <v>0</v>
      </c>
      <c r="M6" s="133">
        <v>0.0071595</v>
      </c>
      <c r="N6" s="218">
        <v>2.2869</v>
      </c>
      <c r="O6" s="48"/>
    </row>
    <row r="7" spans="1:15" ht="14.25">
      <c r="A7" s="25">
        <v>7</v>
      </c>
      <c r="B7" s="26">
        <v>17.5</v>
      </c>
      <c r="C7" s="27">
        <v>0.105543858</v>
      </c>
      <c r="D7" s="36"/>
      <c r="E7" s="37"/>
      <c r="F7" s="38"/>
      <c r="G7" s="34"/>
      <c r="I7" s="129">
        <f t="shared" si="2"/>
        <v>0</v>
      </c>
      <c r="J7" s="130">
        <f t="shared" si="3"/>
        <v>0</v>
      </c>
      <c r="K7" s="130">
        <f t="shared" si="0"/>
        <v>0</v>
      </c>
      <c r="L7" s="130">
        <f t="shared" si="1"/>
        <v>0</v>
      </c>
      <c r="M7" s="134">
        <v>0.008200125</v>
      </c>
      <c r="N7" s="218">
        <v>2.6680500000000005</v>
      </c>
      <c r="O7" s="48"/>
    </row>
    <row r="8" spans="1:15" ht="14.25">
      <c r="A8" s="25">
        <v>8</v>
      </c>
      <c r="B8" s="26">
        <v>20</v>
      </c>
      <c r="C8" s="27">
        <v>0.12067885439999998</v>
      </c>
      <c r="D8" s="36"/>
      <c r="E8" s="37"/>
      <c r="F8" s="38"/>
      <c r="G8" s="34"/>
      <c r="I8" s="129">
        <f t="shared" si="2"/>
        <v>0</v>
      </c>
      <c r="J8" s="130">
        <f t="shared" si="3"/>
        <v>0</v>
      </c>
      <c r="K8" s="130">
        <f t="shared" si="0"/>
        <v>0</v>
      </c>
      <c r="L8" s="130">
        <f t="shared" si="1"/>
        <v>0</v>
      </c>
      <c r="M8" s="135">
        <v>0.00924075</v>
      </c>
      <c r="N8" s="218">
        <v>3.0492</v>
      </c>
      <c r="O8" s="48"/>
    </row>
    <row r="9" spans="1:15" ht="14.25">
      <c r="A9" s="25">
        <v>9</v>
      </c>
      <c r="B9" s="26">
        <v>22.5</v>
      </c>
      <c r="C9" s="27">
        <v>0.1358281764</v>
      </c>
      <c r="D9" s="36"/>
      <c r="E9" s="37"/>
      <c r="F9" s="38"/>
      <c r="G9" s="34"/>
      <c r="I9" s="129">
        <f t="shared" si="2"/>
        <v>0</v>
      </c>
      <c r="J9" s="130">
        <f t="shared" si="3"/>
        <v>0</v>
      </c>
      <c r="K9" s="130">
        <f t="shared" si="0"/>
        <v>0</v>
      </c>
      <c r="L9" s="130">
        <f t="shared" si="1"/>
        <v>0</v>
      </c>
      <c r="M9" s="136">
        <v>0.010281375</v>
      </c>
      <c r="N9" s="218">
        <v>3.4303500000000002</v>
      </c>
      <c r="O9" s="48"/>
    </row>
    <row r="10" spans="1:15" ht="14.25">
      <c r="A10" s="25">
        <v>10</v>
      </c>
      <c r="B10" s="26">
        <v>25</v>
      </c>
      <c r="C10" s="27">
        <v>0.150991824</v>
      </c>
      <c r="D10" s="36"/>
      <c r="E10" s="37"/>
      <c r="F10" s="38"/>
      <c r="G10" s="34"/>
      <c r="I10" s="129">
        <f t="shared" si="2"/>
        <v>0</v>
      </c>
      <c r="J10" s="130">
        <f t="shared" si="3"/>
        <v>0</v>
      </c>
      <c r="K10" s="130">
        <f t="shared" si="0"/>
        <v>0</v>
      </c>
      <c r="L10" s="130">
        <f t="shared" si="1"/>
        <v>0</v>
      </c>
      <c r="M10" s="137">
        <v>0.011322</v>
      </c>
      <c r="N10" s="218">
        <v>3.8115</v>
      </c>
      <c r="O10" s="48"/>
    </row>
    <row r="11" spans="1:15" ht="14.25">
      <c r="A11" s="25">
        <v>11</v>
      </c>
      <c r="B11" s="26">
        <v>27.5</v>
      </c>
      <c r="C11" s="27">
        <v>0.16616979720000002</v>
      </c>
      <c r="D11" s="36"/>
      <c r="E11" s="37"/>
      <c r="F11" s="38"/>
      <c r="G11" s="34"/>
      <c r="I11" s="129">
        <f t="shared" si="2"/>
        <v>0</v>
      </c>
      <c r="J11" s="130">
        <f t="shared" si="3"/>
        <v>0</v>
      </c>
      <c r="K11" s="130">
        <f t="shared" si="0"/>
        <v>0</v>
      </c>
      <c r="L11" s="130">
        <f t="shared" si="1"/>
        <v>0</v>
      </c>
      <c r="M11" s="138">
        <v>0.012362625</v>
      </c>
      <c r="N11" s="218">
        <v>4.19265</v>
      </c>
      <c r="O11" s="48"/>
    </row>
    <row r="12" spans="1:15" ht="14.25">
      <c r="A12" s="25">
        <v>12</v>
      </c>
      <c r="B12" s="26">
        <v>30</v>
      </c>
      <c r="C12" s="27">
        <v>0.18136209599999997</v>
      </c>
      <c r="D12" s="36"/>
      <c r="E12" s="37"/>
      <c r="F12" s="38"/>
      <c r="G12" s="34"/>
      <c r="I12" s="129">
        <f t="shared" si="2"/>
        <v>0</v>
      </c>
      <c r="J12" s="130">
        <f t="shared" si="3"/>
        <v>0</v>
      </c>
      <c r="K12" s="130">
        <f t="shared" si="0"/>
        <v>0</v>
      </c>
      <c r="L12" s="130">
        <f t="shared" si="1"/>
        <v>0</v>
      </c>
      <c r="M12" s="139">
        <v>0.01340325</v>
      </c>
      <c r="N12" s="218">
        <v>4.5738</v>
      </c>
      <c r="O12" s="48"/>
    </row>
    <row r="13" spans="1:15" ht="14.25">
      <c r="A13" s="25">
        <v>13</v>
      </c>
      <c r="B13" s="26">
        <v>32.5</v>
      </c>
      <c r="C13" s="27">
        <v>0.19656872040000004</v>
      </c>
      <c r="D13" s="36"/>
      <c r="E13" s="37"/>
      <c r="F13" s="38"/>
      <c r="G13" s="34"/>
      <c r="I13" s="129">
        <f t="shared" si="2"/>
        <v>0</v>
      </c>
      <c r="J13" s="130">
        <f t="shared" si="3"/>
        <v>0</v>
      </c>
      <c r="K13" s="130">
        <f t="shared" si="0"/>
        <v>0</v>
      </c>
      <c r="L13" s="130">
        <f t="shared" si="1"/>
        <v>0</v>
      </c>
      <c r="M13" s="140">
        <v>0.014443875</v>
      </c>
      <c r="N13" s="218">
        <v>4.95495</v>
      </c>
      <c r="O13" s="48"/>
    </row>
    <row r="14" spans="1:15" ht="14.25">
      <c r="A14" s="25">
        <v>14</v>
      </c>
      <c r="B14" s="26">
        <v>35</v>
      </c>
      <c r="C14" s="27">
        <v>0.21178967040000002</v>
      </c>
      <c r="D14" s="36"/>
      <c r="E14" s="37"/>
      <c r="F14" s="38"/>
      <c r="G14" s="34"/>
      <c r="I14" s="129">
        <f t="shared" si="2"/>
        <v>0</v>
      </c>
      <c r="J14" s="130">
        <f t="shared" si="3"/>
        <v>0</v>
      </c>
      <c r="K14" s="130">
        <f t="shared" si="0"/>
        <v>0</v>
      </c>
      <c r="L14" s="130">
        <f t="shared" si="1"/>
        <v>0</v>
      </c>
      <c r="M14" s="141">
        <v>0.0154845</v>
      </c>
      <c r="N14" s="218">
        <v>5.336100000000001</v>
      </c>
      <c r="O14" s="48"/>
    </row>
    <row r="15" spans="1:15" ht="14.25">
      <c r="A15" s="25">
        <v>15</v>
      </c>
      <c r="B15" s="26">
        <v>37.5</v>
      </c>
      <c r="C15" s="27">
        <v>0.22702494599999995</v>
      </c>
      <c r="D15" s="36"/>
      <c r="E15" s="37"/>
      <c r="F15" s="38"/>
      <c r="G15" s="34"/>
      <c r="I15" s="129">
        <f t="shared" si="2"/>
        <v>0</v>
      </c>
      <c r="J15" s="130">
        <f t="shared" si="3"/>
        <v>0</v>
      </c>
      <c r="K15" s="130">
        <f t="shared" si="0"/>
        <v>0</v>
      </c>
      <c r="L15" s="130">
        <f t="shared" si="1"/>
        <v>0</v>
      </c>
      <c r="M15" s="142">
        <v>0.016525125</v>
      </c>
      <c r="N15" s="218">
        <v>5.717250000000001</v>
      </c>
      <c r="O15" s="48"/>
    </row>
    <row r="16" spans="1:15" ht="14.25">
      <c r="A16" s="25">
        <v>16</v>
      </c>
      <c r="B16" s="26">
        <v>40</v>
      </c>
      <c r="C16" s="27">
        <v>0.24227454719999997</v>
      </c>
      <c r="D16" s="36"/>
      <c r="E16" s="37"/>
      <c r="F16" s="38"/>
      <c r="G16" s="34"/>
      <c r="I16" s="129">
        <f t="shared" si="2"/>
        <v>0</v>
      </c>
      <c r="J16" s="130">
        <f t="shared" si="3"/>
        <v>0</v>
      </c>
      <c r="K16" s="130">
        <f t="shared" si="0"/>
        <v>0</v>
      </c>
      <c r="L16" s="130">
        <f t="shared" si="1"/>
        <v>0</v>
      </c>
      <c r="M16" s="143">
        <v>0.01756575</v>
      </c>
      <c r="N16" s="218">
        <v>6.0984</v>
      </c>
      <c r="O16" s="48"/>
    </row>
    <row r="17" spans="1:15" ht="14.25">
      <c r="A17" s="25">
        <v>17</v>
      </c>
      <c r="B17" s="26">
        <v>42.5</v>
      </c>
      <c r="C17" s="27">
        <v>0.257538474</v>
      </c>
      <c r="D17" s="36"/>
      <c r="E17" s="37"/>
      <c r="F17" s="38"/>
      <c r="G17" s="34"/>
      <c r="I17" s="129">
        <f t="shared" si="2"/>
        <v>0</v>
      </c>
      <c r="J17" s="130">
        <f t="shared" si="3"/>
        <v>0</v>
      </c>
      <c r="K17" s="130">
        <f t="shared" si="0"/>
        <v>0</v>
      </c>
      <c r="L17" s="130">
        <f t="shared" si="1"/>
        <v>0</v>
      </c>
      <c r="M17" s="144">
        <v>0.018606375</v>
      </c>
      <c r="N17" s="218">
        <v>6.4795500000000015</v>
      </c>
      <c r="O17" s="48"/>
    </row>
    <row r="18" spans="1:15" ht="14.25">
      <c r="A18" s="25">
        <v>18</v>
      </c>
      <c r="B18" s="26">
        <v>45</v>
      </c>
      <c r="C18" s="27">
        <v>0.2728167264</v>
      </c>
      <c r="D18" s="36"/>
      <c r="E18" s="37"/>
      <c r="F18" s="38"/>
      <c r="G18" s="34"/>
      <c r="I18" s="129">
        <f t="shared" si="2"/>
        <v>0</v>
      </c>
      <c r="J18" s="130">
        <f t="shared" si="3"/>
        <v>0</v>
      </c>
      <c r="K18" s="130">
        <f t="shared" si="0"/>
        <v>0</v>
      </c>
      <c r="L18" s="130">
        <f t="shared" si="1"/>
        <v>0</v>
      </c>
      <c r="M18" s="145">
        <v>0.019647</v>
      </c>
      <c r="N18" s="218">
        <v>6.8607000000000005</v>
      </c>
      <c r="O18" s="48"/>
    </row>
    <row r="19" spans="1:15" ht="14.25">
      <c r="A19" s="25">
        <v>19</v>
      </c>
      <c r="B19" s="26">
        <v>47.5</v>
      </c>
      <c r="C19" s="27">
        <v>0.28810930439999993</v>
      </c>
      <c r="D19" s="36"/>
      <c r="E19" s="37"/>
      <c r="F19" s="38"/>
      <c r="G19" s="34"/>
      <c r="I19" s="129">
        <f t="shared" si="2"/>
        <v>0</v>
      </c>
      <c r="J19" s="130">
        <f t="shared" si="3"/>
        <v>0</v>
      </c>
      <c r="K19" s="130">
        <f t="shared" si="0"/>
        <v>0</v>
      </c>
      <c r="L19" s="130">
        <f t="shared" si="1"/>
        <v>0</v>
      </c>
      <c r="M19" s="146">
        <v>0.020687625</v>
      </c>
      <c r="N19" s="218">
        <v>7.24185</v>
      </c>
      <c r="O19" s="48"/>
    </row>
    <row r="20" spans="1:15" ht="14.25">
      <c r="A20" s="25">
        <v>20</v>
      </c>
      <c r="B20" s="26">
        <v>50</v>
      </c>
      <c r="C20" s="27">
        <v>0.28909060799999997</v>
      </c>
      <c r="D20" s="36"/>
      <c r="E20" s="37"/>
      <c r="F20" s="38"/>
      <c r="G20" s="34"/>
      <c r="I20" s="129">
        <f t="shared" si="2"/>
        <v>0</v>
      </c>
      <c r="J20" s="130">
        <f t="shared" si="3"/>
        <v>0</v>
      </c>
      <c r="K20" s="130">
        <f t="shared" si="0"/>
        <v>0</v>
      </c>
      <c r="L20" s="130">
        <f t="shared" si="1"/>
        <v>0</v>
      </c>
      <c r="M20" s="147">
        <v>0.02172825</v>
      </c>
      <c r="N20" s="218">
        <v>7.623</v>
      </c>
      <c r="O20" s="48"/>
    </row>
    <row r="21" spans="1:15" ht="14.25">
      <c r="A21" s="25">
        <v>21</v>
      </c>
      <c r="B21" s="26">
        <v>52.5</v>
      </c>
      <c r="C21" s="27">
        <v>0.30369555719999997</v>
      </c>
      <c r="D21" s="36"/>
      <c r="E21" s="37"/>
      <c r="F21" s="38"/>
      <c r="G21" s="34"/>
      <c r="I21" s="129">
        <f t="shared" si="2"/>
        <v>0</v>
      </c>
      <c r="J21" s="130">
        <f t="shared" si="3"/>
        <v>0</v>
      </c>
      <c r="K21" s="130">
        <f t="shared" si="0"/>
        <v>0</v>
      </c>
      <c r="L21" s="130">
        <f t="shared" si="1"/>
        <v>0</v>
      </c>
      <c r="M21" s="148">
        <v>0.022768875</v>
      </c>
      <c r="N21" s="218">
        <v>8.004150000000001</v>
      </c>
      <c r="O21" s="48"/>
    </row>
    <row r="22" spans="1:15" ht="14.25">
      <c r="A22" s="25">
        <v>22</v>
      </c>
      <c r="B22" s="26">
        <v>55</v>
      </c>
      <c r="C22" s="27">
        <v>0.31831483200000005</v>
      </c>
      <c r="D22" s="36"/>
      <c r="E22" s="37"/>
      <c r="F22" s="38"/>
      <c r="G22" s="34"/>
      <c r="I22" s="129">
        <f t="shared" si="2"/>
        <v>0</v>
      </c>
      <c r="J22" s="130">
        <f t="shared" si="3"/>
        <v>0</v>
      </c>
      <c r="K22" s="130">
        <f t="shared" si="0"/>
        <v>0</v>
      </c>
      <c r="L22" s="130">
        <f t="shared" si="1"/>
        <v>0</v>
      </c>
      <c r="M22" s="149">
        <v>0.0238095</v>
      </c>
      <c r="N22" s="218">
        <v>8.3853</v>
      </c>
      <c r="O22" s="48"/>
    </row>
    <row r="23" spans="1:15" ht="14.25">
      <c r="A23" s="25">
        <v>23</v>
      </c>
      <c r="B23" s="26">
        <v>57.5</v>
      </c>
      <c r="C23" s="27">
        <v>0.33294843239999994</v>
      </c>
      <c r="D23" s="36"/>
      <c r="E23" s="37"/>
      <c r="F23" s="38"/>
      <c r="G23" s="34"/>
      <c r="I23" s="129">
        <f t="shared" si="2"/>
        <v>0</v>
      </c>
      <c r="J23" s="130">
        <f t="shared" si="3"/>
        <v>0</v>
      </c>
      <c r="K23" s="130">
        <f t="shared" si="0"/>
        <v>0</v>
      </c>
      <c r="L23" s="130">
        <f t="shared" si="1"/>
        <v>0</v>
      </c>
      <c r="M23" s="150">
        <v>0.024850125</v>
      </c>
      <c r="N23" s="218">
        <v>8.76645</v>
      </c>
      <c r="O23" s="48"/>
    </row>
    <row r="24" spans="1:15" ht="14.25">
      <c r="A24" s="25">
        <v>24</v>
      </c>
      <c r="B24" s="26">
        <v>60</v>
      </c>
      <c r="C24" s="27">
        <v>0.3475963583999999</v>
      </c>
      <c r="D24" s="36"/>
      <c r="E24" s="37"/>
      <c r="F24" s="38"/>
      <c r="G24" s="34"/>
      <c r="I24" s="129">
        <f t="shared" si="2"/>
        <v>0</v>
      </c>
      <c r="J24" s="130">
        <f t="shared" si="3"/>
        <v>0</v>
      </c>
      <c r="K24" s="130">
        <f t="shared" si="0"/>
        <v>0</v>
      </c>
      <c r="L24" s="130">
        <f t="shared" si="1"/>
        <v>0</v>
      </c>
      <c r="M24" s="151">
        <v>0.02589075</v>
      </c>
      <c r="N24" s="218">
        <v>9.1476</v>
      </c>
      <c r="O24" s="48"/>
    </row>
    <row r="25" spans="1:15" ht="14.25">
      <c r="A25" s="25">
        <v>25</v>
      </c>
      <c r="B25" s="26">
        <v>62.5</v>
      </c>
      <c r="C25" s="27">
        <v>0.36225861000000004</v>
      </c>
      <c r="D25" s="36"/>
      <c r="E25" s="37"/>
      <c r="F25" s="38"/>
      <c r="G25" s="34"/>
      <c r="I25" s="129">
        <f t="shared" si="2"/>
        <v>0</v>
      </c>
      <c r="J25" s="130">
        <f t="shared" si="3"/>
        <v>0</v>
      </c>
      <c r="K25" s="130">
        <f t="shared" si="0"/>
        <v>0</v>
      </c>
      <c r="L25" s="130">
        <f t="shared" si="1"/>
        <v>0</v>
      </c>
      <c r="M25" s="152">
        <v>0.026931375</v>
      </c>
      <c r="N25" s="218">
        <v>9.52875</v>
      </c>
      <c r="O25" s="48"/>
    </row>
    <row r="26" spans="1:15" ht="14.25">
      <c r="A26" s="25">
        <v>26</v>
      </c>
      <c r="B26" s="26">
        <v>65</v>
      </c>
      <c r="C26" s="27">
        <v>0.37991491200000005</v>
      </c>
      <c r="D26" s="36"/>
      <c r="E26" s="37"/>
      <c r="F26" s="38"/>
      <c r="G26" s="34"/>
      <c r="I26" s="129">
        <f t="shared" si="2"/>
        <v>0</v>
      </c>
      <c r="J26" s="130">
        <f t="shared" si="3"/>
        <v>0</v>
      </c>
      <c r="K26" s="130">
        <f t="shared" si="0"/>
        <v>0</v>
      </c>
      <c r="L26" s="130">
        <f t="shared" si="1"/>
        <v>0</v>
      </c>
      <c r="M26" s="153">
        <v>0.027972</v>
      </c>
      <c r="N26" s="218">
        <v>9.9099</v>
      </c>
      <c r="O26" s="48"/>
    </row>
    <row r="27" spans="1:15" ht="14.25">
      <c r="A27" s="25">
        <v>27</v>
      </c>
      <c r="B27" s="26">
        <v>67.5</v>
      </c>
      <c r="C27" s="27">
        <v>0.3983949359999999</v>
      </c>
      <c r="D27" s="36"/>
      <c r="E27" s="37"/>
      <c r="F27" s="38"/>
      <c r="G27" s="34"/>
      <c r="I27" s="129">
        <f t="shared" si="2"/>
        <v>0</v>
      </c>
      <c r="J27" s="130">
        <f t="shared" si="3"/>
        <v>0</v>
      </c>
      <c r="K27" s="130">
        <f t="shared" si="0"/>
        <v>0</v>
      </c>
      <c r="L27" s="130">
        <f t="shared" si="1"/>
        <v>0</v>
      </c>
      <c r="M27" s="154">
        <v>0.029012625</v>
      </c>
      <c r="N27" s="218">
        <v>10.29105</v>
      </c>
      <c r="O27" s="48"/>
    </row>
    <row r="28" spans="1:15" ht="14.25">
      <c r="A28" s="25">
        <v>28</v>
      </c>
      <c r="B28" s="26">
        <v>70</v>
      </c>
      <c r="C28" s="27">
        <v>0.41716147200000003</v>
      </c>
      <c r="D28" s="36"/>
      <c r="E28" s="37"/>
      <c r="F28" s="38"/>
      <c r="G28" s="34"/>
      <c r="I28" s="129">
        <f t="shared" si="2"/>
        <v>0</v>
      </c>
      <c r="J28" s="130">
        <f t="shared" si="3"/>
        <v>0</v>
      </c>
      <c r="K28" s="130">
        <f t="shared" si="0"/>
        <v>0</v>
      </c>
      <c r="L28" s="130">
        <f t="shared" si="1"/>
        <v>0</v>
      </c>
      <c r="M28" s="155">
        <v>0.03005325</v>
      </c>
      <c r="N28" s="218">
        <v>10.672200000000002</v>
      </c>
      <c r="O28" s="48"/>
    </row>
    <row r="29" spans="1:15" ht="14.25">
      <c r="A29" s="25">
        <v>29</v>
      </c>
      <c r="B29" s="26">
        <v>72.5</v>
      </c>
      <c r="C29" s="27">
        <v>0.43621451999999994</v>
      </c>
      <c r="D29" s="36"/>
      <c r="E29" s="37"/>
      <c r="F29" s="38"/>
      <c r="G29" s="34"/>
      <c r="I29" s="129">
        <f t="shared" si="2"/>
        <v>0</v>
      </c>
      <c r="J29" s="130">
        <f t="shared" si="3"/>
        <v>0</v>
      </c>
      <c r="K29" s="130">
        <f t="shared" si="0"/>
        <v>0</v>
      </c>
      <c r="L29" s="130">
        <f t="shared" si="1"/>
        <v>0</v>
      </c>
      <c r="M29" s="156">
        <v>0.031093875</v>
      </c>
      <c r="N29" s="218">
        <v>11.053350000000002</v>
      </c>
      <c r="O29" s="48"/>
    </row>
    <row r="30" spans="1:15" ht="14.25">
      <c r="A30" s="25">
        <v>30</v>
      </c>
      <c r="B30" s="26">
        <v>75</v>
      </c>
      <c r="C30" s="27">
        <v>0.45555408</v>
      </c>
      <c r="D30" s="36"/>
      <c r="E30" s="37"/>
      <c r="F30" s="38"/>
      <c r="G30" s="34"/>
      <c r="I30" s="129">
        <f t="shared" si="2"/>
        <v>0</v>
      </c>
      <c r="J30" s="130">
        <f t="shared" si="3"/>
        <v>0</v>
      </c>
      <c r="K30" s="130">
        <f t="shared" si="0"/>
        <v>0</v>
      </c>
      <c r="L30" s="130">
        <f t="shared" si="1"/>
        <v>0</v>
      </c>
      <c r="M30" s="157">
        <v>0.0321345</v>
      </c>
      <c r="N30" s="218">
        <v>11.434500000000002</v>
      </c>
      <c r="O30" s="48"/>
    </row>
    <row r="31" spans="1:15" ht="14.25">
      <c r="A31" s="25">
        <v>31</v>
      </c>
      <c r="B31" s="26">
        <v>77.5</v>
      </c>
      <c r="C31" s="27">
        <v>0.47518015199999997</v>
      </c>
      <c r="D31" s="36"/>
      <c r="E31" s="37"/>
      <c r="F31" s="38"/>
      <c r="G31" s="34"/>
      <c r="I31" s="129">
        <f t="shared" si="2"/>
        <v>0</v>
      </c>
      <c r="J31" s="130">
        <f t="shared" si="3"/>
        <v>0</v>
      </c>
      <c r="K31" s="130">
        <f t="shared" si="0"/>
        <v>0</v>
      </c>
      <c r="L31" s="130">
        <f t="shared" si="1"/>
        <v>0</v>
      </c>
      <c r="M31" s="158">
        <v>0.033175125</v>
      </c>
      <c r="N31" s="218">
        <v>11.81565</v>
      </c>
      <c r="O31" s="48"/>
    </row>
    <row r="32" spans="1:15" ht="14.25">
      <c r="A32" s="25">
        <v>32</v>
      </c>
      <c r="B32" s="26">
        <v>80</v>
      </c>
      <c r="C32" s="27">
        <v>0.495092736</v>
      </c>
      <c r="D32" s="36"/>
      <c r="E32" s="37"/>
      <c r="F32" s="38"/>
      <c r="G32" s="34"/>
      <c r="I32" s="129">
        <f t="shared" si="2"/>
        <v>0</v>
      </c>
      <c r="J32" s="130">
        <f t="shared" si="3"/>
        <v>0</v>
      </c>
      <c r="K32" s="130">
        <f t="shared" si="0"/>
        <v>0</v>
      </c>
      <c r="L32" s="130">
        <f t="shared" si="1"/>
        <v>0</v>
      </c>
      <c r="M32" s="159">
        <v>0.03421575</v>
      </c>
      <c r="N32" s="218">
        <v>12.1968</v>
      </c>
      <c r="O32" s="48"/>
    </row>
    <row r="33" spans="1:15" ht="14.25">
      <c r="A33" s="25">
        <v>33</v>
      </c>
      <c r="B33" s="26">
        <v>82.5</v>
      </c>
      <c r="C33" s="27">
        <v>0.5152918320000001</v>
      </c>
      <c r="D33" s="36"/>
      <c r="E33" s="37"/>
      <c r="F33" s="38"/>
      <c r="G33" s="34"/>
      <c r="I33" s="129">
        <f t="shared" si="2"/>
        <v>0</v>
      </c>
      <c r="J33" s="130">
        <f t="shared" si="3"/>
        <v>0</v>
      </c>
      <c r="K33" s="130">
        <f t="shared" si="0"/>
        <v>0</v>
      </c>
      <c r="L33" s="130">
        <f t="shared" si="1"/>
        <v>0</v>
      </c>
      <c r="M33" s="160">
        <v>0.035256375</v>
      </c>
      <c r="N33" s="218">
        <v>12.577950000000001</v>
      </c>
      <c r="O33" s="48"/>
    </row>
    <row r="34" spans="1:15" ht="14.25">
      <c r="A34" s="25">
        <v>34</v>
      </c>
      <c r="B34" s="26">
        <v>85</v>
      </c>
      <c r="C34" s="27">
        <v>0.53577744</v>
      </c>
      <c r="D34" s="36"/>
      <c r="E34" s="37"/>
      <c r="F34" s="38"/>
      <c r="G34" s="34"/>
      <c r="I34" s="129">
        <f t="shared" si="2"/>
        <v>0</v>
      </c>
      <c r="J34" s="130">
        <f t="shared" si="3"/>
        <v>0</v>
      </c>
      <c r="K34" s="130">
        <f t="shared" si="0"/>
        <v>0</v>
      </c>
      <c r="L34" s="130">
        <f t="shared" si="1"/>
        <v>0</v>
      </c>
      <c r="M34" s="161">
        <v>0.036297</v>
      </c>
      <c r="N34" s="218">
        <v>12.959100000000003</v>
      </c>
      <c r="O34" s="48"/>
    </row>
    <row r="35" spans="1:15" ht="14.25">
      <c r="A35" s="25">
        <v>35</v>
      </c>
      <c r="B35" s="26">
        <v>87.5</v>
      </c>
      <c r="C35" s="27">
        <v>0.55654956</v>
      </c>
      <c r="D35" s="36"/>
      <c r="E35" s="37"/>
      <c r="F35" s="38"/>
      <c r="G35" s="34"/>
      <c r="I35" s="129">
        <f t="shared" si="2"/>
        <v>0</v>
      </c>
      <c r="J35" s="130">
        <f t="shared" si="3"/>
        <v>0</v>
      </c>
      <c r="K35" s="130">
        <f t="shared" si="0"/>
        <v>0</v>
      </c>
      <c r="L35" s="130">
        <f t="shared" si="1"/>
        <v>0</v>
      </c>
      <c r="M35" s="162">
        <v>0.037337625</v>
      </c>
      <c r="N35" s="218">
        <v>13.340250000000001</v>
      </c>
      <c r="O35" s="48"/>
    </row>
    <row r="36" spans="1:15" ht="14.25">
      <c r="A36" s="25">
        <v>36</v>
      </c>
      <c r="B36" s="26">
        <v>90</v>
      </c>
      <c r="C36" s="27">
        <v>0.577608192</v>
      </c>
      <c r="D36" s="36"/>
      <c r="E36" s="37"/>
      <c r="F36" s="38"/>
      <c r="G36" s="34"/>
      <c r="I36" s="129">
        <f t="shared" si="2"/>
        <v>0</v>
      </c>
      <c r="J36" s="130">
        <f t="shared" si="3"/>
        <v>0</v>
      </c>
      <c r="K36" s="130">
        <f t="shared" si="0"/>
        <v>0</v>
      </c>
      <c r="L36" s="130">
        <f t="shared" si="1"/>
        <v>0</v>
      </c>
      <c r="M36" s="163">
        <v>0.03837825</v>
      </c>
      <c r="N36" s="218">
        <v>13.721400000000001</v>
      </c>
      <c r="O36" s="48"/>
    </row>
    <row r="37" spans="1:15" ht="14.25">
      <c r="A37" s="25">
        <v>37</v>
      </c>
      <c r="B37" s="26">
        <v>92.5</v>
      </c>
      <c r="C37" s="27">
        <v>0.5989533359999999</v>
      </c>
      <c r="D37" s="36"/>
      <c r="E37" s="37"/>
      <c r="F37" s="38"/>
      <c r="G37" s="34"/>
      <c r="I37" s="129">
        <f t="shared" si="2"/>
        <v>0</v>
      </c>
      <c r="J37" s="130">
        <f t="shared" si="3"/>
        <v>0</v>
      </c>
      <c r="K37" s="130">
        <f aca="true" t="shared" si="4" ref="K37:K68">(D37/40*M37)+(E37+F37+G37)/35*M37</f>
        <v>0</v>
      </c>
      <c r="L37" s="130">
        <f aca="true" t="shared" si="5" ref="L37:L68">(D37/40*N37)+(E37+F37+G37)/35*N37</f>
        <v>0</v>
      </c>
      <c r="M37" s="164">
        <v>0.039418875</v>
      </c>
      <c r="N37" s="218">
        <v>14.10255</v>
      </c>
      <c r="O37" s="48"/>
    </row>
    <row r="38" spans="1:15" ht="14.25">
      <c r="A38" s="25">
        <v>38</v>
      </c>
      <c r="B38" s="26">
        <v>95</v>
      </c>
      <c r="C38" s="27">
        <v>0.6205849919999998</v>
      </c>
      <c r="D38" s="36"/>
      <c r="E38" s="37"/>
      <c r="F38" s="38"/>
      <c r="G38" s="34"/>
      <c r="I38" s="129">
        <f t="shared" si="2"/>
        <v>0</v>
      </c>
      <c r="J38" s="130">
        <f t="shared" si="3"/>
        <v>0</v>
      </c>
      <c r="K38" s="130">
        <f t="shared" si="4"/>
        <v>0</v>
      </c>
      <c r="L38" s="130">
        <f t="shared" si="5"/>
        <v>0</v>
      </c>
      <c r="M38" s="165">
        <v>0.0404595</v>
      </c>
      <c r="N38" s="218">
        <v>14.4837</v>
      </c>
      <c r="O38" s="48"/>
    </row>
    <row r="39" spans="1:15" ht="14.25">
      <c r="A39" s="25">
        <v>39</v>
      </c>
      <c r="B39" s="26">
        <v>97.5</v>
      </c>
      <c r="C39" s="27">
        <v>0.6425031599999999</v>
      </c>
      <c r="D39" s="36"/>
      <c r="E39" s="37"/>
      <c r="F39" s="38"/>
      <c r="G39" s="34"/>
      <c r="I39" s="129">
        <f t="shared" si="2"/>
        <v>0</v>
      </c>
      <c r="J39" s="130">
        <f t="shared" si="3"/>
        <v>0</v>
      </c>
      <c r="K39" s="130">
        <f t="shared" si="4"/>
        <v>0</v>
      </c>
      <c r="L39" s="130">
        <f t="shared" si="5"/>
        <v>0</v>
      </c>
      <c r="M39" s="166">
        <v>0.041500125</v>
      </c>
      <c r="N39" s="218">
        <v>14.86485</v>
      </c>
      <c r="O39" s="48"/>
    </row>
    <row r="40" spans="1:15" ht="14.25">
      <c r="A40" s="25">
        <v>40</v>
      </c>
      <c r="B40" s="26">
        <v>100</v>
      </c>
      <c r="C40" s="27">
        <v>0.6647078399999999</v>
      </c>
      <c r="D40" s="36"/>
      <c r="E40" s="37"/>
      <c r="F40" s="38"/>
      <c r="G40" s="34"/>
      <c r="I40" s="129">
        <f t="shared" si="2"/>
        <v>0</v>
      </c>
      <c r="J40" s="130">
        <f t="shared" si="3"/>
        <v>0</v>
      </c>
      <c r="K40" s="130">
        <f t="shared" si="4"/>
        <v>0</v>
      </c>
      <c r="L40" s="130">
        <f t="shared" si="5"/>
        <v>0</v>
      </c>
      <c r="M40" s="167">
        <v>0.04254075</v>
      </c>
      <c r="N40" s="218">
        <v>15.246</v>
      </c>
      <c r="O40" s="48"/>
    </row>
    <row r="41" spans="1:15" ht="14.25">
      <c r="A41" s="25">
        <v>41</v>
      </c>
      <c r="B41" s="26">
        <v>102.5</v>
      </c>
      <c r="C41" s="27">
        <v>0.687199032</v>
      </c>
      <c r="D41" s="36"/>
      <c r="E41" s="37"/>
      <c r="F41" s="38"/>
      <c r="G41" s="34"/>
      <c r="I41" s="129">
        <f t="shared" si="2"/>
        <v>0</v>
      </c>
      <c r="J41" s="130">
        <f t="shared" si="3"/>
        <v>0</v>
      </c>
      <c r="K41" s="130">
        <f t="shared" si="4"/>
        <v>0</v>
      </c>
      <c r="L41" s="130">
        <f t="shared" si="5"/>
        <v>0</v>
      </c>
      <c r="M41" s="168">
        <v>0.043581375</v>
      </c>
      <c r="N41" s="218">
        <v>15.627150000000002</v>
      </c>
      <c r="O41" s="48"/>
    </row>
    <row r="42" spans="1:15" ht="14.25">
      <c r="A42" s="25">
        <v>42</v>
      </c>
      <c r="B42" s="26">
        <v>105</v>
      </c>
      <c r="C42" s="27">
        <v>0.7099767359999999</v>
      </c>
      <c r="D42" s="36"/>
      <c r="E42" s="37"/>
      <c r="F42" s="38"/>
      <c r="G42" s="34"/>
      <c r="I42" s="129">
        <f t="shared" si="2"/>
        <v>0</v>
      </c>
      <c r="J42" s="130">
        <f t="shared" si="3"/>
        <v>0</v>
      </c>
      <c r="K42" s="130">
        <f t="shared" si="4"/>
        <v>0</v>
      </c>
      <c r="L42" s="130">
        <f t="shared" si="5"/>
        <v>0</v>
      </c>
      <c r="M42" s="169">
        <v>0.044622</v>
      </c>
      <c r="N42" s="218">
        <v>16.008300000000002</v>
      </c>
      <c r="O42" s="48"/>
    </row>
    <row r="43" spans="1:15" ht="14.25">
      <c r="A43" s="25">
        <v>43</v>
      </c>
      <c r="B43" s="26">
        <v>107.5</v>
      </c>
      <c r="C43" s="27">
        <v>0.7330409519999999</v>
      </c>
      <c r="D43" s="36"/>
      <c r="E43" s="37"/>
      <c r="F43" s="38"/>
      <c r="G43" s="34"/>
      <c r="I43" s="129">
        <f t="shared" si="2"/>
        <v>0</v>
      </c>
      <c r="J43" s="130">
        <f t="shared" si="3"/>
        <v>0</v>
      </c>
      <c r="K43" s="130">
        <f t="shared" si="4"/>
        <v>0</v>
      </c>
      <c r="L43" s="130">
        <f t="shared" si="5"/>
        <v>0</v>
      </c>
      <c r="M43" s="170">
        <v>0.045662625</v>
      </c>
      <c r="N43" s="218">
        <v>16.38945</v>
      </c>
      <c r="O43" s="48"/>
    </row>
    <row r="44" spans="1:15" ht="14.25">
      <c r="A44" s="25">
        <v>44</v>
      </c>
      <c r="B44" s="26">
        <v>110</v>
      </c>
      <c r="C44" s="27">
        <v>0.75639168</v>
      </c>
      <c r="D44" s="36"/>
      <c r="E44" s="37"/>
      <c r="F44" s="38"/>
      <c r="G44" s="34"/>
      <c r="I44" s="129">
        <f t="shared" si="2"/>
        <v>0</v>
      </c>
      <c r="J44" s="130">
        <f t="shared" si="3"/>
        <v>0</v>
      </c>
      <c r="K44" s="130">
        <f t="shared" si="4"/>
        <v>0</v>
      </c>
      <c r="L44" s="130">
        <f t="shared" si="5"/>
        <v>0</v>
      </c>
      <c r="M44" s="171">
        <v>0.04670325</v>
      </c>
      <c r="N44" s="218">
        <v>16.7706</v>
      </c>
      <c r="O44" s="48"/>
    </row>
    <row r="45" spans="1:15" ht="14.25">
      <c r="A45" s="25">
        <v>45</v>
      </c>
      <c r="B45" s="26">
        <v>112.5</v>
      </c>
      <c r="C45" s="27">
        <v>0.78002892</v>
      </c>
      <c r="D45" s="36"/>
      <c r="E45" s="37"/>
      <c r="F45" s="38"/>
      <c r="G45" s="34"/>
      <c r="I45" s="129">
        <f t="shared" si="2"/>
        <v>0</v>
      </c>
      <c r="J45" s="130">
        <f t="shared" si="3"/>
        <v>0</v>
      </c>
      <c r="K45" s="130">
        <f t="shared" si="4"/>
        <v>0</v>
      </c>
      <c r="L45" s="130">
        <f t="shared" si="5"/>
        <v>0</v>
      </c>
      <c r="M45" s="172">
        <v>0.047743875</v>
      </c>
      <c r="N45" s="218">
        <v>17.151750000000003</v>
      </c>
      <c r="O45" s="48"/>
    </row>
    <row r="46" spans="1:15" ht="14.25">
      <c r="A46" s="25">
        <v>46</v>
      </c>
      <c r="B46" s="26">
        <v>115</v>
      </c>
      <c r="C46" s="27">
        <v>0.8039526719999999</v>
      </c>
      <c r="D46" s="36"/>
      <c r="E46" s="37"/>
      <c r="F46" s="38"/>
      <c r="G46" s="34"/>
      <c r="I46" s="129">
        <f t="shared" si="2"/>
        <v>0</v>
      </c>
      <c r="J46" s="130">
        <f t="shared" si="3"/>
        <v>0</v>
      </c>
      <c r="K46" s="130">
        <f t="shared" si="4"/>
        <v>0</v>
      </c>
      <c r="L46" s="130">
        <f t="shared" si="5"/>
        <v>0</v>
      </c>
      <c r="M46" s="173">
        <v>0.0487845</v>
      </c>
      <c r="N46" s="218">
        <v>17.5329</v>
      </c>
      <c r="O46" s="48"/>
    </row>
    <row r="47" spans="1:15" ht="14.25">
      <c r="A47" s="25">
        <v>47</v>
      </c>
      <c r="B47" s="26">
        <v>117.5</v>
      </c>
      <c r="C47" s="27">
        <v>0.8281629359999999</v>
      </c>
      <c r="D47" s="36"/>
      <c r="E47" s="37"/>
      <c r="F47" s="38"/>
      <c r="G47" s="34"/>
      <c r="I47" s="129">
        <f t="shared" si="2"/>
        <v>0</v>
      </c>
      <c r="J47" s="130">
        <f t="shared" si="3"/>
        <v>0</v>
      </c>
      <c r="K47" s="130">
        <f t="shared" si="4"/>
        <v>0</v>
      </c>
      <c r="L47" s="130">
        <f t="shared" si="5"/>
        <v>0</v>
      </c>
      <c r="M47" s="174">
        <v>0.049825125</v>
      </c>
      <c r="N47" s="218">
        <v>17.91405</v>
      </c>
      <c r="O47" s="48"/>
    </row>
    <row r="48" spans="1:15" ht="14.25">
      <c r="A48" s="25">
        <v>48</v>
      </c>
      <c r="B48" s="26">
        <v>120</v>
      </c>
      <c r="C48" s="27">
        <v>0.8526597119999999</v>
      </c>
      <c r="D48" s="36"/>
      <c r="E48" s="37"/>
      <c r="F48" s="38"/>
      <c r="G48" s="34"/>
      <c r="I48" s="129">
        <f t="shared" si="2"/>
        <v>0</v>
      </c>
      <c r="J48" s="130">
        <f t="shared" si="3"/>
        <v>0</v>
      </c>
      <c r="K48" s="130">
        <f t="shared" si="4"/>
        <v>0</v>
      </c>
      <c r="L48" s="130">
        <f t="shared" si="5"/>
        <v>0</v>
      </c>
      <c r="M48" s="175">
        <v>0.05086575</v>
      </c>
      <c r="N48" s="218">
        <v>18.2952</v>
      </c>
      <c r="O48" s="48"/>
    </row>
    <row r="49" spans="1:15" ht="14.25">
      <c r="A49" s="25">
        <v>49</v>
      </c>
      <c r="B49" s="26">
        <v>122.5</v>
      </c>
      <c r="C49" s="27">
        <v>0.8774430000000001</v>
      </c>
      <c r="D49" s="36"/>
      <c r="E49" s="37"/>
      <c r="F49" s="38"/>
      <c r="G49" s="34"/>
      <c r="I49" s="129">
        <f t="shared" si="2"/>
        <v>0</v>
      </c>
      <c r="J49" s="130">
        <f t="shared" si="3"/>
        <v>0</v>
      </c>
      <c r="K49" s="130">
        <f t="shared" si="4"/>
        <v>0</v>
      </c>
      <c r="L49" s="130">
        <f t="shared" si="5"/>
        <v>0</v>
      </c>
      <c r="M49" s="176">
        <v>0.051906375</v>
      </c>
      <c r="N49" s="218">
        <v>18.67635</v>
      </c>
      <c r="O49" s="48"/>
    </row>
    <row r="50" spans="1:15" ht="14.25">
      <c r="A50" s="25">
        <v>50</v>
      </c>
      <c r="B50" s="26">
        <v>125</v>
      </c>
      <c r="C50" s="27">
        <v>0.9025128</v>
      </c>
      <c r="D50" s="36"/>
      <c r="E50" s="37"/>
      <c r="F50" s="38"/>
      <c r="G50" s="34"/>
      <c r="I50" s="129">
        <f t="shared" si="2"/>
        <v>0</v>
      </c>
      <c r="J50" s="130">
        <f t="shared" si="3"/>
        <v>0</v>
      </c>
      <c r="K50" s="130">
        <f t="shared" si="4"/>
        <v>0</v>
      </c>
      <c r="L50" s="130">
        <f t="shared" si="5"/>
        <v>0</v>
      </c>
      <c r="M50" s="177">
        <v>0.052947</v>
      </c>
      <c r="N50" s="218">
        <v>19.0575</v>
      </c>
      <c r="O50" s="48"/>
    </row>
    <row r="51" spans="1:15" ht="14.25">
      <c r="A51" s="25">
        <v>51</v>
      </c>
      <c r="B51" s="26">
        <v>127.5</v>
      </c>
      <c r="C51" s="27">
        <v>0.9278691119999998</v>
      </c>
      <c r="D51" s="36"/>
      <c r="E51" s="37"/>
      <c r="F51" s="38"/>
      <c r="G51" s="34"/>
      <c r="I51" s="129">
        <f t="shared" si="2"/>
        <v>0</v>
      </c>
      <c r="J51" s="130">
        <f t="shared" si="3"/>
        <v>0</v>
      </c>
      <c r="K51" s="130">
        <f t="shared" si="4"/>
        <v>0</v>
      </c>
      <c r="L51" s="130">
        <f t="shared" si="5"/>
        <v>0</v>
      </c>
      <c r="M51" s="178">
        <v>0.053987625</v>
      </c>
      <c r="N51" s="218">
        <v>19.43865</v>
      </c>
      <c r="O51" s="48"/>
    </row>
    <row r="52" spans="1:15" ht="14.25">
      <c r="A52" s="25">
        <v>52</v>
      </c>
      <c r="B52" s="26">
        <v>130</v>
      </c>
      <c r="C52" s="27">
        <v>0.9535119360000002</v>
      </c>
      <c r="D52" s="36"/>
      <c r="E52" s="37"/>
      <c r="F52" s="38"/>
      <c r="G52" s="34"/>
      <c r="I52" s="129">
        <f t="shared" si="2"/>
        <v>0</v>
      </c>
      <c r="J52" s="130">
        <f t="shared" si="3"/>
        <v>0</v>
      </c>
      <c r="K52" s="130">
        <f t="shared" si="4"/>
        <v>0</v>
      </c>
      <c r="L52" s="130">
        <f t="shared" si="5"/>
        <v>0</v>
      </c>
      <c r="M52" s="179">
        <v>0.05502825</v>
      </c>
      <c r="N52" s="218">
        <v>19.8198</v>
      </c>
      <c r="O52" s="48"/>
    </row>
    <row r="53" spans="1:15" ht="14.25">
      <c r="A53" s="25">
        <v>53</v>
      </c>
      <c r="B53" s="26">
        <v>132.5</v>
      </c>
      <c r="C53" s="27">
        <v>0.979441272</v>
      </c>
      <c r="D53" s="36"/>
      <c r="E53" s="37"/>
      <c r="F53" s="38"/>
      <c r="G53" s="34"/>
      <c r="I53" s="129">
        <f t="shared" si="2"/>
        <v>0</v>
      </c>
      <c r="J53" s="130">
        <f t="shared" si="3"/>
        <v>0</v>
      </c>
      <c r="K53" s="130">
        <f t="shared" si="4"/>
        <v>0</v>
      </c>
      <c r="L53" s="130">
        <f t="shared" si="5"/>
        <v>0</v>
      </c>
      <c r="M53" s="180">
        <v>0.056068875</v>
      </c>
      <c r="N53" s="218">
        <v>20.200950000000002</v>
      </c>
      <c r="O53" s="48"/>
    </row>
    <row r="54" spans="1:15" ht="14.25">
      <c r="A54" s="25">
        <v>54</v>
      </c>
      <c r="B54" s="26">
        <v>135</v>
      </c>
      <c r="C54" s="27">
        <v>1.0056571199999997</v>
      </c>
      <c r="D54" s="36"/>
      <c r="E54" s="37"/>
      <c r="F54" s="38"/>
      <c r="G54" s="34"/>
      <c r="I54" s="129">
        <f t="shared" si="2"/>
        <v>0</v>
      </c>
      <c r="J54" s="130">
        <f t="shared" si="3"/>
        <v>0</v>
      </c>
      <c r="K54" s="130">
        <f t="shared" si="4"/>
        <v>0</v>
      </c>
      <c r="L54" s="130">
        <f t="shared" si="5"/>
        <v>0</v>
      </c>
      <c r="M54" s="181">
        <v>0.0571095</v>
      </c>
      <c r="N54" s="218">
        <v>20.5821</v>
      </c>
      <c r="O54" s="48"/>
    </row>
    <row r="55" spans="1:15" ht="14.25">
      <c r="A55" s="25">
        <v>55</v>
      </c>
      <c r="B55" s="26">
        <v>137.5</v>
      </c>
      <c r="C55" s="27">
        <v>1.0321594799999998</v>
      </c>
      <c r="D55" s="36"/>
      <c r="E55" s="37"/>
      <c r="F55" s="38"/>
      <c r="G55" s="34"/>
      <c r="I55" s="129">
        <f t="shared" si="2"/>
        <v>0</v>
      </c>
      <c r="J55" s="130">
        <f t="shared" si="3"/>
        <v>0</v>
      </c>
      <c r="K55" s="130">
        <f t="shared" si="4"/>
        <v>0</v>
      </c>
      <c r="L55" s="130">
        <f t="shared" si="5"/>
        <v>0</v>
      </c>
      <c r="M55" s="182">
        <v>0.058150125</v>
      </c>
      <c r="N55" s="218">
        <v>20.963250000000002</v>
      </c>
      <c r="O55" s="48"/>
    </row>
    <row r="56" spans="1:15" ht="14.25">
      <c r="A56" s="25">
        <v>56</v>
      </c>
      <c r="B56" s="26">
        <v>140</v>
      </c>
      <c r="C56" s="27">
        <v>1.058948352</v>
      </c>
      <c r="D56" s="36"/>
      <c r="E56" s="37"/>
      <c r="F56" s="38"/>
      <c r="G56" s="34"/>
      <c r="I56" s="129">
        <f t="shared" si="2"/>
        <v>0</v>
      </c>
      <c r="J56" s="130">
        <f t="shared" si="3"/>
        <v>0</v>
      </c>
      <c r="K56" s="130">
        <f t="shared" si="4"/>
        <v>0</v>
      </c>
      <c r="L56" s="130">
        <f t="shared" si="5"/>
        <v>0</v>
      </c>
      <c r="M56" s="183">
        <v>0.05919075</v>
      </c>
      <c r="N56" s="218">
        <v>21.344400000000004</v>
      </c>
      <c r="O56" s="48"/>
    </row>
    <row r="57" spans="1:15" ht="14.25">
      <c r="A57" s="25">
        <v>57</v>
      </c>
      <c r="B57" s="26">
        <v>142.5</v>
      </c>
      <c r="C57" s="27">
        <v>1.0860237359999998</v>
      </c>
      <c r="D57" s="36"/>
      <c r="E57" s="37"/>
      <c r="F57" s="38"/>
      <c r="G57" s="34"/>
      <c r="I57" s="129">
        <f t="shared" si="2"/>
        <v>0</v>
      </c>
      <c r="J57" s="130">
        <f t="shared" si="3"/>
        <v>0</v>
      </c>
      <c r="K57" s="130">
        <f t="shared" si="4"/>
        <v>0</v>
      </c>
      <c r="L57" s="130">
        <f t="shared" si="5"/>
        <v>0</v>
      </c>
      <c r="M57" s="184">
        <v>0.060231375</v>
      </c>
      <c r="N57" s="218">
        <v>21.72555</v>
      </c>
      <c r="O57" s="48"/>
    </row>
    <row r="58" spans="1:15" ht="14.25">
      <c r="A58" s="25">
        <v>58</v>
      </c>
      <c r="B58" s="26">
        <v>145</v>
      </c>
      <c r="C58" s="27">
        <v>1.113385632</v>
      </c>
      <c r="D58" s="36"/>
      <c r="E58" s="37"/>
      <c r="F58" s="38"/>
      <c r="G58" s="34"/>
      <c r="I58" s="129">
        <f t="shared" si="2"/>
        <v>0</v>
      </c>
      <c r="J58" s="130">
        <f t="shared" si="3"/>
        <v>0</v>
      </c>
      <c r="K58" s="130">
        <f t="shared" si="4"/>
        <v>0</v>
      </c>
      <c r="L58" s="130">
        <f t="shared" si="5"/>
        <v>0</v>
      </c>
      <c r="M58" s="185">
        <v>0.061272</v>
      </c>
      <c r="N58" s="218">
        <v>22.106700000000004</v>
      </c>
      <c r="O58" s="48"/>
    </row>
    <row r="59" spans="1:15" ht="14.25">
      <c r="A59" s="25">
        <v>59</v>
      </c>
      <c r="B59" s="26">
        <v>147.5</v>
      </c>
      <c r="C59" s="27">
        <v>1.14103404</v>
      </c>
      <c r="D59" s="36"/>
      <c r="E59" s="37"/>
      <c r="F59" s="38"/>
      <c r="G59" s="34"/>
      <c r="I59" s="129">
        <f t="shared" si="2"/>
        <v>0</v>
      </c>
      <c r="J59" s="130">
        <f t="shared" si="3"/>
        <v>0</v>
      </c>
      <c r="K59" s="130">
        <f t="shared" si="4"/>
        <v>0</v>
      </c>
      <c r="L59" s="130">
        <f t="shared" si="5"/>
        <v>0</v>
      </c>
      <c r="M59" s="186">
        <v>0.062312625</v>
      </c>
      <c r="N59" s="218">
        <v>22.48785</v>
      </c>
      <c r="O59" s="48"/>
    </row>
    <row r="60" spans="1:15" ht="14.25">
      <c r="A60" s="25">
        <v>60</v>
      </c>
      <c r="B60" s="26">
        <v>150</v>
      </c>
      <c r="C60" s="27">
        <v>1.16896896</v>
      </c>
      <c r="D60" s="36"/>
      <c r="E60" s="37"/>
      <c r="F60" s="38"/>
      <c r="G60" s="34"/>
      <c r="I60" s="129">
        <f t="shared" si="2"/>
        <v>0</v>
      </c>
      <c r="J60" s="130">
        <f t="shared" si="3"/>
        <v>0</v>
      </c>
      <c r="K60" s="130">
        <f t="shared" si="4"/>
        <v>0</v>
      </c>
      <c r="L60" s="130">
        <f t="shared" si="5"/>
        <v>0</v>
      </c>
      <c r="M60" s="187">
        <v>0.06335325</v>
      </c>
      <c r="N60" s="218">
        <v>22.869000000000003</v>
      </c>
      <c r="O60" s="48"/>
    </row>
    <row r="61" spans="1:15" ht="14.25">
      <c r="A61" s="25">
        <v>61</v>
      </c>
      <c r="B61" s="26">
        <v>152.5</v>
      </c>
      <c r="C61" s="27">
        <v>1.1971903919999998</v>
      </c>
      <c r="D61" s="36"/>
      <c r="E61" s="37"/>
      <c r="F61" s="38"/>
      <c r="G61" s="34"/>
      <c r="I61" s="129">
        <f t="shared" si="2"/>
        <v>0</v>
      </c>
      <c r="J61" s="130">
        <f t="shared" si="3"/>
        <v>0</v>
      </c>
      <c r="K61" s="130">
        <f t="shared" si="4"/>
        <v>0</v>
      </c>
      <c r="L61" s="130">
        <f t="shared" si="5"/>
        <v>0</v>
      </c>
      <c r="M61" s="188">
        <v>0.064393875</v>
      </c>
      <c r="N61" s="218">
        <v>23.25015</v>
      </c>
      <c r="O61" s="48"/>
    </row>
    <row r="62" spans="1:15" ht="14.25">
      <c r="A62" s="25">
        <v>62</v>
      </c>
      <c r="B62" s="26">
        <v>155</v>
      </c>
      <c r="C62" s="27">
        <v>1.2256983359999998</v>
      </c>
      <c r="D62" s="36"/>
      <c r="E62" s="37"/>
      <c r="F62" s="38"/>
      <c r="G62" s="34"/>
      <c r="I62" s="129">
        <f t="shared" si="2"/>
        <v>0</v>
      </c>
      <c r="J62" s="130">
        <f t="shared" si="3"/>
        <v>0</v>
      </c>
      <c r="K62" s="130">
        <f t="shared" si="4"/>
        <v>0</v>
      </c>
      <c r="L62" s="130">
        <f t="shared" si="5"/>
        <v>0</v>
      </c>
      <c r="M62" s="189">
        <v>0.0654345</v>
      </c>
      <c r="N62" s="218">
        <v>23.6313</v>
      </c>
      <c r="O62" s="48"/>
    </row>
    <row r="63" spans="1:15" ht="14.25">
      <c r="A63" s="25">
        <v>63</v>
      </c>
      <c r="B63" s="26">
        <v>157.5</v>
      </c>
      <c r="C63" s="27">
        <v>1.254492792</v>
      </c>
      <c r="D63" s="36"/>
      <c r="E63" s="37"/>
      <c r="F63" s="38"/>
      <c r="G63" s="34"/>
      <c r="I63" s="129">
        <f t="shared" si="2"/>
        <v>0</v>
      </c>
      <c r="J63" s="130">
        <f t="shared" si="3"/>
        <v>0</v>
      </c>
      <c r="K63" s="130">
        <f t="shared" si="4"/>
        <v>0</v>
      </c>
      <c r="L63" s="130">
        <f t="shared" si="5"/>
        <v>0</v>
      </c>
      <c r="M63" s="190">
        <v>0.066475125</v>
      </c>
      <c r="N63" s="218">
        <v>24.01245</v>
      </c>
      <c r="O63" s="48"/>
    </row>
    <row r="64" spans="1:15" ht="14.25">
      <c r="A64" s="25">
        <v>64</v>
      </c>
      <c r="B64" s="26">
        <v>160</v>
      </c>
      <c r="C64" s="27">
        <v>1.2835737599999997</v>
      </c>
      <c r="D64" s="36"/>
      <c r="E64" s="37"/>
      <c r="F64" s="38"/>
      <c r="G64" s="34"/>
      <c r="I64" s="129">
        <f t="shared" si="2"/>
        <v>0</v>
      </c>
      <c r="J64" s="130">
        <f t="shared" si="3"/>
        <v>0</v>
      </c>
      <c r="K64" s="130">
        <f t="shared" si="4"/>
        <v>0</v>
      </c>
      <c r="L64" s="130">
        <f t="shared" si="5"/>
        <v>0</v>
      </c>
      <c r="M64" s="191">
        <v>0.06751575</v>
      </c>
      <c r="N64" s="218">
        <v>24.3936</v>
      </c>
      <c r="O64" s="48"/>
    </row>
    <row r="65" spans="1:15" ht="14.25">
      <c r="A65" s="25">
        <v>65</v>
      </c>
      <c r="B65" s="26">
        <v>162.5</v>
      </c>
      <c r="C65" s="27">
        <v>1.3129412399999996</v>
      </c>
      <c r="D65" s="36"/>
      <c r="E65" s="37"/>
      <c r="F65" s="38"/>
      <c r="G65" s="34"/>
      <c r="I65" s="129">
        <f t="shared" si="2"/>
        <v>0</v>
      </c>
      <c r="J65" s="130">
        <f t="shared" si="3"/>
        <v>0</v>
      </c>
      <c r="K65" s="130">
        <f t="shared" si="4"/>
        <v>0</v>
      </c>
      <c r="L65" s="130">
        <f t="shared" si="5"/>
        <v>0</v>
      </c>
      <c r="M65" s="192">
        <v>0.068556375</v>
      </c>
      <c r="N65" s="218">
        <v>24.77475</v>
      </c>
      <c r="O65" s="48"/>
    </row>
    <row r="66" spans="1:15" ht="14.25">
      <c r="A66" s="25">
        <v>66</v>
      </c>
      <c r="B66" s="26">
        <v>165</v>
      </c>
      <c r="C66" s="27">
        <v>1.342595232</v>
      </c>
      <c r="D66" s="36"/>
      <c r="E66" s="37"/>
      <c r="F66" s="38"/>
      <c r="G66" s="34"/>
      <c r="I66" s="129">
        <f t="shared" si="2"/>
        <v>0</v>
      </c>
      <c r="J66" s="130">
        <f t="shared" si="3"/>
        <v>0</v>
      </c>
      <c r="K66" s="130">
        <f t="shared" si="4"/>
        <v>0</v>
      </c>
      <c r="L66" s="130">
        <f t="shared" si="5"/>
        <v>0</v>
      </c>
      <c r="M66" s="193">
        <v>0.069597</v>
      </c>
      <c r="N66" s="218">
        <v>25.155900000000003</v>
      </c>
      <c r="O66" s="48"/>
    </row>
    <row r="67" spans="1:15" ht="14.25">
      <c r="A67" s="25">
        <v>67</v>
      </c>
      <c r="B67" s="26">
        <v>167.5</v>
      </c>
      <c r="C67" s="27">
        <v>1.3725357359999997</v>
      </c>
      <c r="D67" s="36"/>
      <c r="E67" s="37"/>
      <c r="F67" s="38"/>
      <c r="G67" s="34"/>
      <c r="I67" s="129">
        <f t="shared" si="2"/>
        <v>0</v>
      </c>
      <c r="J67" s="130">
        <f t="shared" si="3"/>
        <v>0</v>
      </c>
      <c r="K67" s="130">
        <f t="shared" si="4"/>
        <v>0</v>
      </c>
      <c r="L67" s="130">
        <f t="shared" si="5"/>
        <v>0</v>
      </c>
      <c r="M67" s="194">
        <v>0.070637625</v>
      </c>
      <c r="N67" s="218">
        <v>25.537050000000004</v>
      </c>
      <c r="O67" s="48"/>
    </row>
    <row r="68" spans="1:15" ht="14.25">
      <c r="A68" s="25">
        <v>68</v>
      </c>
      <c r="B68" s="26">
        <v>170</v>
      </c>
      <c r="C68" s="27">
        <v>1.402762752</v>
      </c>
      <c r="D68" s="36"/>
      <c r="E68" s="37"/>
      <c r="F68" s="38"/>
      <c r="G68" s="34"/>
      <c r="I68" s="129">
        <f t="shared" si="2"/>
        <v>0</v>
      </c>
      <c r="J68" s="130">
        <f t="shared" si="3"/>
        <v>0</v>
      </c>
      <c r="K68" s="130">
        <f t="shared" si="4"/>
        <v>0</v>
      </c>
      <c r="L68" s="130">
        <f t="shared" si="5"/>
        <v>0</v>
      </c>
      <c r="M68" s="195">
        <v>0.07167825</v>
      </c>
      <c r="N68" s="218">
        <v>25.918200000000006</v>
      </c>
      <c r="O68" s="48"/>
    </row>
    <row r="69" spans="1:15" ht="14.25">
      <c r="A69" s="25">
        <v>69</v>
      </c>
      <c r="B69" s="26">
        <v>172.5</v>
      </c>
      <c r="C69" s="27">
        <v>1.4332762799999998</v>
      </c>
      <c r="D69" s="36"/>
      <c r="E69" s="37"/>
      <c r="F69" s="38"/>
      <c r="G69" s="34"/>
      <c r="I69" s="129">
        <f t="shared" si="2"/>
        <v>0</v>
      </c>
      <c r="J69" s="130">
        <f t="shared" si="3"/>
        <v>0</v>
      </c>
      <c r="K69" s="130">
        <f aca="true" t="shared" si="6" ref="K69:K78">(D69/40*M69)+(E69+F69+G69)/35*M69</f>
        <v>0</v>
      </c>
      <c r="L69" s="130">
        <f aca="true" t="shared" si="7" ref="L69:L78">(D69/40*N69)+(E69+F69+G69)/35*N69</f>
        <v>0</v>
      </c>
      <c r="M69" s="196">
        <v>0.072718875</v>
      </c>
      <c r="N69" s="218">
        <v>26.29935</v>
      </c>
      <c r="O69" s="48"/>
    </row>
    <row r="70" spans="1:15" ht="14.25">
      <c r="A70" s="25">
        <v>70</v>
      </c>
      <c r="B70" s="26">
        <v>175</v>
      </c>
      <c r="C70" s="27">
        <v>1.4640763199999998</v>
      </c>
      <c r="D70" s="36"/>
      <c r="E70" s="37"/>
      <c r="F70" s="38"/>
      <c r="G70" s="34"/>
      <c r="I70" s="129">
        <f aca="true" t="shared" si="8" ref="I70:I78">C70*(D70+E70+F70+G70)</f>
        <v>0</v>
      </c>
      <c r="J70" s="130">
        <f aca="true" t="shared" si="9" ref="J70:J78">(D70/40)+(G70+E70+F70)/35</f>
        <v>0</v>
      </c>
      <c r="K70" s="130">
        <f t="shared" si="6"/>
        <v>0</v>
      </c>
      <c r="L70" s="130">
        <f t="shared" si="7"/>
        <v>0</v>
      </c>
      <c r="M70" s="197">
        <v>0.0737595</v>
      </c>
      <c r="N70" s="218">
        <v>26.680500000000002</v>
      </c>
      <c r="O70" s="48"/>
    </row>
    <row r="71" spans="1:15" ht="14.25">
      <c r="A71" s="25">
        <v>71</v>
      </c>
      <c r="B71" s="26">
        <v>177.5</v>
      </c>
      <c r="C71" s="27">
        <v>1.4951628719999999</v>
      </c>
      <c r="D71" s="36"/>
      <c r="E71" s="37"/>
      <c r="F71" s="38"/>
      <c r="G71" s="34"/>
      <c r="I71" s="129">
        <f t="shared" si="8"/>
        <v>0</v>
      </c>
      <c r="J71" s="130">
        <f t="shared" si="9"/>
        <v>0</v>
      </c>
      <c r="K71" s="130">
        <f t="shared" si="6"/>
        <v>0</v>
      </c>
      <c r="L71" s="130">
        <f t="shared" si="7"/>
        <v>0</v>
      </c>
      <c r="M71" s="198">
        <v>0.074800125</v>
      </c>
      <c r="N71" s="218">
        <v>27.061649999999997</v>
      </c>
      <c r="O71" s="48"/>
    </row>
    <row r="72" spans="1:15" ht="14.25">
      <c r="A72" s="25">
        <v>72</v>
      </c>
      <c r="B72" s="26">
        <v>180</v>
      </c>
      <c r="C72" s="27">
        <v>1.526535936</v>
      </c>
      <c r="D72" s="36"/>
      <c r="E72" s="37"/>
      <c r="F72" s="38"/>
      <c r="G72" s="34"/>
      <c r="I72" s="129">
        <f t="shared" si="8"/>
        <v>0</v>
      </c>
      <c r="J72" s="130">
        <f t="shared" si="9"/>
        <v>0</v>
      </c>
      <c r="K72" s="130">
        <f t="shared" si="6"/>
        <v>0</v>
      </c>
      <c r="L72" s="130">
        <f t="shared" si="7"/>
        <v>0</v>
      </c>
      <c r="M72" s="199">
        <v>0.07584075</v>
      </c>
      <c r="N72" s="218">
        <v>27.442800000000002</v>
      </c>
      <c r="O72" s="48"/>
    </row>
    <row r="73" spans="1:15" ht="14.25">
      <c r="A73" s="25">
        <v>73</v>
      </c>
      <c r="B73" s="26">
        <v>182.5</v>
      </c>
      <c r="C73" s="27">
        <v>1.5581955119999997</v>
      </c>
      <c r="D73" s="36"/>
      <c r="E73" s="37"/>
      <c r="F73" s="38"/>
      <c r="G73" s="34"/>
      <c r="I73" s="129">
        <f t="shared" si="8"/>
        <v>0</v>
      </c>
      <c r="J73" s="130">
        <f t="shared" si="9"/>
        <v>0</v>
      </c>
      <c r="K73" s="130">
        <f t="shared" si="6"/>
        <v>0</v>
      </c>
      <c r="L73" s="130">
        <f t="shared" si="7"/>
        <v>0</v>
      </c>
      <c r="M73" s="200">
        <v>0.076881375</v>
      </c>
      <c r="N73" s="218">
        <v>27.82395</v>
      </c>
      <c r="O73" s="48"/>
    </row>
    <row r="74" spans="1:15" ht="14.25">
      <c r="A74" s="25">
        <v>74</v>
      </c>
      <c r="B74" s="26">
        <v>185</v>
      </c>
      <c r="C74" s="27">
        <v>1.5901416</v>
      </c>
      <c r="D74" s="36"/>
      <c r="E74" s="37"/>
      <c r="F74" s="38"/>
      <c r="G74" s="34"/>
      <c r="I74" s="129">
        <f t="shared" si="8"/>
        <v>0</v>
      </c>
      <c r="J74" s="130">
        <f t="shared" si="9"/>
        <v>0</v>
      </c>
      <c r="K74" s="130">
        <f t="shared" si="6"/>
        <v>0</v>
      </c>
      <c r="L74" s="130">
        <f t="shared" si="7"/>
        <v>0</v>
      </c>
      <c r="M74" s="201">
        <v>0.077922</v>
      </c>
      <c r="N74" s="218">
        <v>28.2051</v>
      </c>
      <c r="O74" s="48"/>
    </row>
    <row r="75" spans="1:15" ht="14.25">
      <c r="A75" s="25">
        <v>75</v>
      </c>
      <c r="B75" s="26">
        <v>187.5</v>
      </c>
      <c r="C75" s="27">
        <v>1.6223741999999999</v>
      </c>
      <c r="D75" s="36"/>
      <c r="E75" s="37"/>
      <c r="F75" s="38"/>
      <c r="G75" s="34"/>
      <c r="I75" s="129">
        <f t="shared" si="8"/>
        <v>0</v>
      </c>
      <c r="J75" s="130">
        <f t="shared" si="9"/>
        <v>0</v>
      </c>
      <c r="K75" s="130">
        <f t="shared" si="6"/>
        <v>0</v>
      </c>
      <c r="L75" s="130">
        <f t="shared" si="7"/>
        <v>0</v>
      </c>
      <c r="M75" s="202">
        <v>0.078962625</v>
      </c>
      <c r="N75" s="218">
        <v>28.58625</v>
      </c>
      <c r="O75" s="48"/>
    </row>
    <row r="76" spans="1:15" ht="14.25">
      <c r="A76" s="25">
        <v>76</v>
      </c>
      <c r="B76" s="26">
        <v>190</v>
      </c>
      <c r="C76" s="27">
        <v>1.6548933119999998</v>
      </c>
      <c r="D76" s="36"/>
      <c r="E76" s="37"/>
      <c r="F76" s="38"/>
      <c r="G76" s="34"/>
      <c r="I76" s="129">
        <f t="shared" si="8"/>
        <v>0</v>
      </c>
      <c r="J76" s="130">
        <f t="shared" si="9"/>
        <v>0</v>
      </c>
      <c r="K76" s="130">
        <f t="shared" si="6"/>
        <v>0</v>
      </c>
      <c r="L76" s="130">
        <f t="shared" si="7"/>
        <v>0</v>
      </c>
      <c r="M76" s="203">
        <v>0.08000325</v>
      </c>
      <c r="N76" s="218">
        <v>28.9674</v>
      </c>
      <c r="O76" s="48"/>
    </row>
    <row r="77" spans="1:15" ht="14.25">
      <c r="A77" s="25">
        <v>77</v>
      </c>
      <c r="B77" s="26">
        <v>192.5</v>
      </c>
      <c r="C77" s="27">
        <v>1.687698936</v>
      </c>
      <c r="D77" s="36"/>
      <c r="E77" s="37"/>
      <c r="F77" s="38"/>
      <c r="G77" s="34"/>
      <c r="I77" s="129">
        <f t="shared" si="8"/>
        <v>0</v>
      </c>
      <c r="J77" s="130">
        <f t="shared" si="9"/>
        <v>0</v>
      </c>
      <c r="K77" s="130">
        <f t="shared" si="6"/>
        <v>0</v>
      </c>
      <c r="L77" s="130">
        <f t="shared" si="7"/>
        <v>0</v>
      </c>
      <c r="M77" s="204">
        <v>0.081043875</v>
      </c>
      <c r="N77" s="218">
        <v>29.348550000000007</v>
      </c>
      <c r="O77" s="48"/>
    </row>
    <row r="78" spans="1:15" ht="15" thickBot="1">
      <c r="A78" s="25">
        <v>78</v>
      </c>
      <c r="B78" s="26">
        <v>195</v>
      </c>
      <c r="C78" s="27">
        <v>1.7207910720000001</v>
      </c>
      <c r="D78" s="49"/>
      <c r="E78" s="50"/>
      <c r="F78" s="51"/>
      <c r="G78" s="35"/>
      <c r="I78" s="208">
        <f t="shared" si="8"/>
        <v>0</v>
      </c>
      <c r="J78" s="209">
        <f t="shared" si="9"/>
        <v>0</v>
      </c>
      <c r="K78" s="209">
        <f t="shared" si="6"/>
        <v>0</v>
      </c>
      <c r="L78" s="209">
        <f t="shared" si="7"/>
        <v>0</v>
      </c>
      <c r="M78" s="205">
        <v>0.0820845</v>
      </c>
      <c r="N78" s="218">
        <v>29.7297</v>
      </c>
      <c r="O78" s="52"/>
    </row>
    <row r="79" spans="3:15" ht="23.25" customHeight="1" thickBot="1">
      <c r="C79" s="3" t="s">
        <v>31</v>
      </c>
      <c r="D79" s="207">
        <f>SUM((D5:D78),(E5:E78),(F5:F78),(G5:G78))</f>
        <v>0</v>
      </c>
      <c r="E79" s="3"/>
      <c r="F79" s="6"/>
      <c r="G79" s="5"/>
      <c r="I79" s="210">
        <f>SUM(I5:I78)</f>
        <v>0</v>
      </c>
      <c r="J79" s="212">
        <f>SUM(J5:J78)</f>
        <v>0</v>
      </c>
      <c r="K79" s="212">
        <f>SUM(K5:K78)</f>
        <v>0</v>
      </c>
      <c r="L79" s="212">
        <f>SUM(L5:L78)</f>
        <v>0</v>
      </c>
      <c r="M79" s="24"/>
      <c r="O79" s="5"/>
    </row>
    <row r="80" spans="3:15" ht="15">
      <c r="C80" s="17"/>
      <c r="D80" s="2"/>
      <c r="E80" s="4"/>
      <c r="F80" s="6"/>
      <c r="G80" s="5"/>
      <c r="I80" s="21"/>
      <c r="O80" s="5"/>
    </row>
    <row r="81" spans="3:15" ht="12.75">
      <c r="C81" s="17"/>
      <c r="F81" s="18"/>
      <c r="G81" s="5"/>
      <c r="I81"/>
      <c r="O81" s="5"/>
    </row>
    <row r="82" spans="3:15" ht="12.75">
      <c r="C82" s="17"/>
      <c r="G82" s="5"/>
      <c r="I82"/>
      <c r="O82" s="5"/>
    </row>
    <row r="83" spans="3:15" ht="12.75">
      <c r="C83" s="17"/>
      <c r="G83" s="5"/>
      <c r="I83"/>
      <c r="O83" s="5"/>
    </row>
    <row r="84" spans="3:15" ht="12.75">
      <c r="C84" s="17"/>
      <c r="G84" s="5"/>
      <c r="I84"/>
      <c r="O84" s="5"/>
    </row>
    <row r="85" spans="3:15" ht="12.75">
      <c r="C85" s="17"/>
      <c r="G85" s="5"/>
      <c r="I85"/>
      <c r="O85" s="5"/>
    </row>
    <row r="86" spans="3:15" ht="12.75">
      <c r="C86" s="17"/>
      <c r="G86" s="5"/>
      <c r="I86"/>
      <c r="O86" s="5"/>
    </row>
    <row r="87" spans="3:15" ht="12.75">
      <c r="C87" s="17"/>
      <c r="G87" s="5"/>
      <c r="I87"/>
      <c r="O87" s="5"/>
    </row>
    <row r="88" spans="3:15" ht="12.75">
      <c r="C88" s="17"/>
      <c r="G88" s="5"/>
      <c r="I88"/>
      <c r="O88" s="5"/>
    </row>
    <row r="89" spans="3:15" ht="12.75">
      <c r="C89" s="17"/>
      <c r="G89" s="5"/>
      <c r="I89"/>
      <c r="O89" s="5"/>
    </row>
    <row r="90" spans="7:15" ht="12.75">
      <c r="G90" s="5"/>
      <c r="I90"/>
      <c r="O90" s="5"/>
    </row>
    <row r="91" spans="7:15" ht="12.75">
      <c r="G91" s="5"/>
      <c r="I91"/>
      <c r="O91" s="5"/>
    </row>
    <row r="92" spans="7:15" ht="12.75">
      <c r="G92" s="5"/>
      <c r="I92"/>
      <c r="O92" s="5"/>
    </row>
    <row r="93" spans="7:15" ht="12.75">
      <c r="G93" s="5"/>
      <c r="I93"/>
      <c r="O93" s="5"/>
    </row>
    <row r="94" spans="7:15" ht="12.75">
      <c r="G94" s="5"/>
      <c r="I94"/>
      <c r="O94" s="5"/>
    </row>
    <row r="95" spans="7:15" ht="12.75">
      <c r="G95" s="5"/>
      <c r="I95"/>
      <c r="O95" s="5"/>
    </row>
    <row r="96" spans="7:15" ht="12.75">
      <c r="G96" s="5"/>
      <c r="I96"/>
      <c r="O96" s="5"/>
    </row>
    <row r="97" spans="7:15" ht="12.75">
      <c r="G97" s="5"/>
      <c r="I97"/>
      <c r="O97" s="5"/>
    </row>
    <row r="98" spans="7:15" ht="12.75">
      <c r="G98" s="5"/>
      <c r="I98"/>
      <c r="O98" s="5"/>
    </row>
    <row r="99" spans="7:15" ht="12.75">
      <c r="G99" s="5"/>
      <c r="I99"/>
      <c r="O99" s="5"/>
    </row>
    <row r="100" spans="7:15" ht="12.75">
      <c r="G100" s="5"/>
      <c r="I100"/>
      <c r="O100" s="5"/>
    </row>
    <row r="101" spans="7:15" ht="12.75">
      <c r="G101" s="5"/>
      <c r="I101"/>
      <c r="O101" s="5"/>
    </row>
    <row r="102" spans="7:15" ht="12.75">
      <c r="G102" s="5"/>
      <c r="I102"/>
      <c r="O102" s="5"/>
    </row>
    <row r="103" spans="7:15" ht="12.75">
      <c r="G103" s="5"/>
      <c r="I103"/>
      <c r="O103" s="5"/>
    </row>
    <row r="104" ht="12.75">
      <c r="N104" s="1"/>
    </row>
    <row r="105" ht="12.75">
      <c r="N105" s="1"/>
    </row>
    <row r="106" ht="12.75">
      <c r="N106" s="1"/>
    </row>
    <row r="107" ht="12.75">
      <c r="N107" s="1"/>
    </row>
    <row r="108" ht="12.75">
      <c r="N108" s="1"/>
    </row>
    <row r="109" ht="12.75">
      <c r="N109" s="1"/>
    </row>
    <row r="110" ht="12.75">
      <c r="N110" s="1"/>
    </row>
    <row r="111" ht="12.75">
      <c r="N111" s="1"/>
    </row>
    <row r="112" ht="12.75">
      <c r="N112" s="1"/>
    </row>
    <row r="113" ht="12.75">
      <c r="N113" s="1"/>
    </row>
    <row r="114" ht="12.75">
      <c r="N114" s="1"/>
    </row>
    <row r="115" ht="12.75">
      <c r="N115" s="1"/>
    </row>
    <row r="116" ht="12.75">
      <c r="N116" s="1"/>
    </row>
    <row r="117" ht="12.75">
      <c r="N117" s="1"/>
    </row>
    <row r="118" ht="12.75">
      <c r="N118" s="1"/>
    </row>
    <row r="119" ht="12.75">
      <c r="N119" s="1"/>
    </row>
    <row r="120" ht="12.75">
      <c r="N120" s="1"/>
    </row>
    <row r="121" ht="12.75">
      <c r="N121" s="1"/>
    </row>
    <row r="122" ht="12.75">
      <c r="N122" s="1"/>
    </row>
    <row r="123" ht="12.75">
      <c r="N123" s="1"/>
    </row>
    <row r="124" ht="12.75">
      <c r="N124" s="1"/>
    </row>
    <row r="125" ht="12.75">
      <c r="N125" s="1"/>
    </row>
    <row r="126" ht="12.75">
      <c r="N126" s="1"/>
    </row>
    <row r="127" ht="12.75">
      <c r="N127" s="1"/>
    </row>
  </sheetData>
  <sheetProtection formatCells="0" formatColumns="0" formatRows="0" insertColumns="0" insertRows="0" deleteColumns="0" deleteRows="0" sort="0"/>
  <protectedRanges>
    <protectedRange sqref="O1:O65536 D1:G65536" name="区域2"/>
    <protectedRange sqref="A2:B2" name="区域1"/>
  </protectedRanges>
  <mergeCells count="4">
    <mergeCell ref="O3:O4"/>
    <mergeCell ref="A3:B3"/>
    <mergeCell ref="E3:G3"/>
    <mergeCell ref="D2:G2"/>
  </mergeCells>
  <printOptions/>
  <pageMargins left="0.15748031496062992" right="0.15748031496062992" top="0.1968503937007874" bottom="0.1968503937007874" header="0.5118110236220472" footer="0.5118110236220472"/>
  <pageSetup orientation="landscape" paperSize="9" r:id="rId1"/>
</worksheet>
</file>

<file path=xl/worksheets/sheet6.xml><?xml version="1.0" encoding="utf-8"?>
<worksheet xmlns="http://schemas.openxmlformats.org/spreadsheetml/2006/main" xmlns:r="http://schemas.openxmlformats.org/officeDocument/2006/relationships">
  <sheetPr codeName="Sheet6"/>
  <dimension ref="A1:O103"/>
  <sheetViews>
    <sheetView showGridLines="0" workbookViewId="0" topLeftCell="A1">
      <selection activeCell="D5" sqref="D5"/>
    </sheetView>
  </sheetViews>
  <sheetFormatPr defaultColWidth="9.140625" defaultRowHeight="12.75"/>
  <cols>
    <col min="1" max="1" width="5.28125" style="3" customWidth="1"/>
    <col min="2" max="2" width="4.7109375" style="3" customWidth="1"/>
    <col min="3" max="3" width="11.28125" style="3" customWidth="1"/>
    <col min="4" max="4" width="9.8515625" style="0" customWidth="1"/>
    <col min="5" max="5" width="9.8515625" style="5" customWidth="1"/>
    <col min="6" max="6" width="10.140625" style="3" customWidth="1"/>
    <col min="7" max="7" width="10.421875" style="3" customWidth="1"/>
    <col min="8" max="8" width="1.1484375" style="0" customWidth="1"/>
    <col min="9" max="9" width="15.421875" style="5" customWidth="1"/>
    <col min="10" max="10" width="9.140625" style="55" customWidth="1"/>
    <col min="11" max="11" width="12.140625" style="55" customWidth="1"/>
    <col min="12" max="12" width="9.57421875" style="55" customWidth="1"/>
    <col min="13" max="13" width="8.140625" style="23" customWidth="1"/>
    <col min="14" max="14" width="12.00390625" style="0" customWidth="1"/>
    <col min="15" max="15" width="15.57421875" style="3" customWidth="1"/>
    <col min="16" max="16384" width="8.8515625" style="0" customWidth="1"/>
  </cols>
  <sheetData>
    <row r="1" spans="1:13" s="3" customFormat="1" ht="13.5" thickBot="1">
      <c r="A1" s="20" t="s">
        <v>25</v>
      </c>
      <c r="B1" s="20"/>
      <c r="C1" s="20"/>
      <c r="D1" s="20"/>
      <c r="E1" s="5"/>
      <c r="F1" s="14"/>
      <c r="I1" s="5"/>
      <c r="J1" s="54"/>
      <c r="K1" s="54"/>
      <c r="L1" s="54"/>
      <c r="M1" s="23"/>
    </row>
    <row r="2" spans="1:15" s="214" customFormat="1" ht="13.5" thickBot="1">
      <c r="A2" s="206" t="s">
        <v>26</v>
      </c>
      <c r="B2" s="206" t="s">
        <v>72</v>
      </c>
      <c r="C2" s="58"/>
      <c r="D2" s="240" t="s">
        <v>83</v>
      </c>
      <c r="E2" s="241"/>
      <c r="F2" s="241"/>
      <c r="G2" s="242"/>
      <c r="I2" s="117"/>
      <c r="J2" s="119"/>
      <c r="K2" s="119"/>
      <c r="L2" s="119"/>
      <c r="M2" s="120"/>
      <c r="O2" s="28"/>
    </row>
    <row r="3" spans="1:15" s="121" customFormat="1" ht="12.75">
      <c r="A3" s="233" t="s">
        <v>28</v>
      </c>
      <c r="B3" s="233"/>
      <c r="C3" s="15"/>
      <c r="D3" s="116" t="s">
        <v>79</v>
      </c>
      <c r="E3" s="238" t="s">
        <v>38</v>
      </c>
      <c r="F3" s="238"/>
      <c r="G3" s="239"/>
      <c r="I3" s="117"/>
      <c r="J3" s="119"/>
      <c r="K3" s="119"/>
      <c r="L3" s="119"/>
      <c r="M3" s="120"/>
      <c r="O3" s="236" t="s">
        <v>35</v>
      </c>
    </row>
    <row r="4" spans="1:15" s="121" customFormat="1" ht="15.75" thickBot="1">
      <c r="A4" s="15" t="s">
        <v>29</v>
      </c>
      <c r="B4" s="15" t="s">
        <v>24</v>
      </c>
      <c r="C4" s="16" t="s">
        <v>0</v>
      </c>
      <c r="D4" s="19" t="s">
        <v>27</v>
      </c>
      <c r="E4" s="215" t="s">
        <v>68</v>
      </c>
      <c r="F4" s="215" t="s">
        <v>69</v>
      </c>
      <c r="G4" s="216" t="s">
        <v>70</v>
      </c>
      <c r="I4" s="124" t="s">
        <v>30</v>
      </c>
      <c r="J4" s="125" t="s">
        <v>44</v>
      </c>
      <c r="K4" s="126" t="s">
        <v>32</v>
      </c>
      <c r="L4" s="126" t="s">
        <v>10</v>
      </c>
      <c r="M4" s="127" t="s">
        <v>33</v>
      </c>
      <c r="N4" s="217" t="s">
        <v>34</v>
      </c>
      <c r="O4" s="237"/>
    </row>
    <row r="5" spans="1:15" ht="14.25">
      <c r="A5" s="25">
        <v>5</v>
      </c>
      <c r="B5" s="26">
        <v>12.5</v>
      </c>
      <c r="C5" s="27">
        <v>0.110571534</v>
      </c>
      <c r="D5" s="36"/>
      <c r="E5" s="37"/>
      <c r="F5" s="38"/>
      <c r="G5" s="34"/>
      <c r="I5" s="129">
        <f>C5*(D5+E5+F5+G5)</f>
        <v>0</v>
      </c>
      <c r="J5" s="130">
        <f>(D5/30)+(G5+E5+F5)/35</f>
        <v>0</v>
      </c>
      <c r="K5" s="130">
        <f>J5*M5</f>
        <v>0</v>
      </c>
      <c r="L5" s="130">
        <f>(D5/30*N5)+(E5+F5+G5)/35*N5</f>
        <v>0</v>
      </c>
      <c r="M5" s="131">
        <v>0.006118875</v>
      </c>
      <c r="N5" s="218">
        <v>1.90575</v>
      </c>
      <c r="O5" s="47"/>
    </row>
    <row r="6" spans="1:15" ht="14.25">
      <c r="A6" s="25">
        <v>6</v>
      </c>
      <c r="B6" s="26">
        <v>15</v>
      </c>
      <c r="C6" s="27">
        <v>0.13274893440000002</v>
      </c>
      <c r="D6" s="36"/>
      <c r="E6" s="37"/>
      <c r="F6" s="38"/>
      <c r="G6" s="34"/>
      <c r="I6" s="129">
        <f aca="true" t="shared" si="0" ref="I6:I69">C6*(D6+E6+F6+G6)</f>
        <v>0</v>
      </c>
      <c r="J6" s="130">
        <f aca="true" t="shared" si="1" ref="J6:J69">(D6/30)+(G6+E6+F6)/35</f>
        <v>0</v>
      </c>
      <c r="K6" s="130">
        <f aca="true" t="shared" si="2" ref="K6:K69">J6*M6</f>
        <v>0</v>
      </c>
      <c r="L6" s="130">
        <f aca="true" t="shared" si="3" ref="L6:L69">(D6/30*N6)+(E6+F6+G6)/35*N6</f>
        <v>0</v>
      </c>
      <c r="M6" s="133">
        <v>0.0071595</v>
      </c>
      <c r="N6" s="218">
        <v>2.2869</v>
      </c>
      <c r="O6" s="48"/>
    </row>
    <row r="7" spans="1:15" ht="14.25">
      <c r="A7" s="25">
        <v>7</v>
      </c>
      <c r="B7" s="26">
        <v>17.5</v>
      </c>
      <c r="C7" s="27">
        <v>0.154947366</v>
      </c>
      <c r="D7" s="36"/>
      <c r="E7" s="37"/>
      <c r="F7" s="38"/>
      <c r="G7" s="34"/>
      <c r="I7" s="129">
        <f t="shared" si="0"/>
        <v>0</v>
      </c>
      <c r="J7" s="130">
        <f t="shared" si="1"/>
        <v>0</v>
      </c>
      <c r="K7" s="130">
        <f t="shared" si="2"/>
        <v>0</v>
      </c>
      <c r="L7" s="130">
        <f t="shared" si="3"/>
        <v>0</v>
      </c>
      <c r="M7" s="134">
        <v>0.008200125</v>
      </c>
      <c r="N7" s="218">
        <v>2.6680500000000005</v>
      </c>
      <c r="O7" s="48"/>
    </row>
    <row r="8" spans="1:15" ht="14.25">
      <c r="A8" s="25">
        <v>8</v>
      </c>
      <c r="B8" s="26">
        <v>20</v>
      </c>
      <c r="C8" s="27">
        <v>0.17716682879999993</v>
      </c>
      <c r="D8" s="36"/>
      <c r="E8" s="37"/>
      <c r="F8" s="38"/>
      <c r="G8" s="34"/>
      <c r="I8" s="129">
        <f t="shared" si="0"/>
        <v>0</v>
      </c>
      <c r="J8" s="130">
        <f t="shared" si="1"/>
        <v>0</v>
      </c>
      <c r="K8" s="130">
        <f t="shared" si="2"/>
        <v>0</v>
      </c>
      <c r="L8" s="130">
        <f t="shared" si="3"/>
        <v>0</v>
      </c>
      <c r="M8" s="135">
        <v>0.00924075</v>
      </c>
      <c r="N8" s="218">
        <v>3.0492</v>
      </c>
      <c r="O8" s="48"/>
    </row>
    <row r="9" spans="1:15" ht="14.25">
      <c r="A9" s="25">
        <v>9</v>
      </c>
      <c r="B9" s="26">
        <v>22.5</v>
      </c>
      <c r="C9" s="27">
        <v>0.19940732279999998</v>
      </c>
      <c r="D9" s="36"/>
      <c r="E9" s="37"/>
      <c r="F9" s="38"/>
      <c r="G9" s="34"/>
      <c r="I9" s="129">
        <f t="shared" si="0"/>
        <v>0</v>
      </c>
      <c r="J9" s="130">
        <f t="shared" si="1"/>
        <v>0</v>
      </c>
      <c r="K9" s="130">
        <f t="shared" si="2"/>
        <v>0</v>
      </c>
      <c r="L9" s="130">
        <f t="shared" si="3"/>
        <v>0</v>
      </c>
      <c r="M9" s="136">
        <v>0.010281375</v>
      </c>
      <c r="N9" s="218">
        <v>3.4303500000000002</v>
      </c>
      <c r="O9" s="48"/>
    </row>
    <row r="10" spans="1:15" ht="14.25">
      <c r="A10" s="25">
        <v>10</v>
      </c>
      <c r="B10" s="26">
        <v>25</v>
      </c>
      <c r="C10" s="27">
        <v>0.221668848</v>
      </c>
      <c r="D10" s="36"/>
      <c r="E10" s="37"/>
      <c r="F10" s="38"/>
      <c r="G10" s="34"/>
      <c r="I10" s="129">
        <f t="shared" si="0"/>
        <v>0</v>
      </c>
      <c r="J10" s="130">
        <f t="shared" si="1"/>
        <v>0</v>
      </c>
      <c r="K10" s="130">
        <f t="shared" si="2"/>
        <v>0</v>
      </c>
      <c r="L10" s="130">
        <f t="shared" si="3"/>
        <v>0</v>
      </c>
      <c r="M10" s="137">
        <v>0.011322</v>
      </c>
      <c r="N10" s="218">
        <v>3.8115</v>
      </c>
      <c r="O10" s="48"/>
    </row>
    <row r="11" spans="1:15" ht="14.25">
      <c r="A11" s="25">
        <v>11</v>
      </c>
      <c r="B11" s="26">
        <v>27.5</v>
      </c>
      <c r="C11" s="27">
        <v>0.2439514044</v>
      </c>
      <c r="D11" s="36"/>
      <c r="E11" s="37"/>
      <c r="F11" s="38"/>
      <c r="G11" s="34"/>
      <c r="I11" s="129">
        <f t="shared" si="0"/>
        <v>0</v>
      </c>
      <c r="J11" s="130">
        <f t="shared" si="1"/>
        <v>0</v>
      </c>
      <c r="K11" s="130">
        <f t="shared" si="2"/>
        <v>0</v>
      </c>
      <c r="L11" s="130">
        <f t="shared" si="3"/>
        <v>0</v>
      </c>
      <c r="M11" s="138">
        <v>0.012362625</v>
      </c>
      <c r="N11" s="218">
        <v>4.19265</v>
      </c>
      <c r="O11" s="48"/>
    </row>
    <row r="12" spans="1:15" ht="14.25">
      <c r="A12" s="25">
        <v>12</v>
      </c>
      <c r="B12" s="26">
        <v>30</v>
      </c>
      <c r="C12" s="27">
        <v>0.26625499199999997</v>
      </c>
      <c r="D12" s="36"/>
      <c r="E12" s="37"/>
      <c r="F12" s="38"/>
      <c r="G12" s="34"/>
      <c r="I12" s="129">
        <f t="shared" si="0"/>
        <v>0</v>
      </c>
      <c r="J12" s="130">
        <f t="shared" si="1"/>
        <v>0</v>
      </c>
      <c r="K12" s="130">
        <f t="shared" si="2"/>
        <v>0</v>
      </c>
      <c r="L12" s="130">
        <f t="shared" si="3"/>
        <v>0</v>
      </c>
      <c r="M12" s="139">
        <v>0.01340325</v>
      </c>
      <c r="N12" s="218">
        <v>4.5738</v>
      </c>
      <c r="O12" s="48"/>
    </row>
    <row r="13" spans="1:15" ht="14.25">
      <c r="A13" s="25">
        <v>13</v>
      </c>
      <c r="B13" s="26">
        <v>32.5</v>
      </c>
      <c r="C13" s="27">
        <v>0.2885796108</v>
      </c>
      <c r="D13" s="36"/>
      <c r="E13" s="37"/>
      <c r="F13" s="38"/>
      <c r="G13" s="34"/>
      <c r="I13" s="129">
        <f t="shared" si="0"/>
        <v>0</v>
      </c>
      <c r="J13" s="130">
        <f t="shared" si="1"/>
        <v>0</v>
      </c>
      <c r="K13" s="130">
        <f t="shared" si="2"/>
        <v>0</v>
      </c>
      <c r="L13" s="130">
        <f t="shared" si="3"/>
        <v>0</v>
      </c>
      <c r="M13" s="140">
        <v>0.014443875</v>
      </c>
      <c r="N13" s="218">
        <v>4.95495</v>
      </c>
      <c r="O13" s="48"/>
    </row>
    <row r="14" spans="1:15" ht="14.25">
      <c r="A14" s="25">
        <v>14</v>
      </c>
      <c r="B14" s="26">
        <v>35</v>
      </c>
      <c r="C14" s="27">
        <v>0.3109252608</v>
      </c>
      <c r="D14" s="36"/>
      <c r="E14" s="37"/>
      <c r="F14" s="38"/>
      <c r="G14" s="34"/>
      <c r="I14" s="129">
        <f t="shared" si="0"/>
        <v>0</v>
      </c>
      <c r="J14" s="130">
        <f t="shared" si="1"/>
        <v>0</v>
      </c>
      <c r="K14" s="130">
        <f t="shared" si="2"/>
        <v>0</v>
      </c>
      <c r="L14" s="130">
        <f t="shared" si="3"/>
        <v>0</v>
      </c>
      <c r="M14" s="141">
        <v>0.0154845</v>
      </c>
      <c r="N14" s="218">
        <v>5.336100000000001</v>
      </c>
      <c r="O14" s="48"/>
    </row>
    <row r="15" spans="1:15" ht="14.25">
      <c r="A15" s="25">
        <v>15</v>
      </c>
      <c r="B15" s="26">
        <v>37.5</v>
      </c>
      <c r="C15" s="27">
        <v>0.33329194199999995</v>
      </c>
      <c r="D15" s="36"/>
      <c r="E15" s="37"/>
      <c r="F15" s="38"/>
      <c r="G15" s="34"/>
      <c r="I15" s="129">
        <f t="shared" si="0"/>
        <v>0</v>
      </c>
      <c r="J15" s="130">
        <f t="shared" si="1"/>
        <v>0</v>
      </c>
      <c r="K15" s="130">
        <f t="shared" si="2"/>
        <v>0</v>
      </c>
      <c r="L15" s="130">
        <f t="shared" si="3"/>
        <v>0</v>
      </c>
      <c r="M15" s="142">
        <v>0.016525125</v>
      </c>
      <c r="N15" s="218">
        <v>5.717250000000001</v>
      </c>
      <c r="O15" s="48"/>
    </row>
    <row r="16" spans="1:15" ht="14.25">
      <c r="A16" s="25">
        <v>16</v>
      </c>
      <c r="B16" s="26">
        <v>40</v>
      </c>
      <c r="C16" s="27">
        <v>0.3556796543999999</v>
      </c>
      <c r="D16" s="36"/>
      <c r="E16" s="37"/>
      <c r="F16" s="38"/>
      <c r="G16" s="34"/>
      <c r="I16" s="129">
        <f t="shared" si="0"/>
        <v>0</v>
      </c>
      <c r="J16" s="130">
        <f t="shared" si="1"/>
        <v>0</v>
      </c>
      <c r="K16" s="130">
        <f t="shared" si="2"/>
        <v>0</v>
      </c>
      <c r="L16" s="130">
        <f t="shared" si="3"/>
        <v>0</v>
      </c>
      <c r="M16" s="143">
        <v>0.01756575</v>
      </c>
      <c r="N16" s="218">
        <v>6.0984</v>
      </c>
      <c r="O16" s="48"/>
    </row>
    <row r="17" spans="1:15" ht="14.25">
      <c r="A17" s="25">
        <v>17</v>
      </c>
      <c r="B17" s="26">
        <v>42.5</v>
      </c>
      <c r="C17" s="27">
        <v>0.378088398</v>
      </c>
      <c r="D17" s="36"/>
      <c r="E17" s="37"/>
      <c r="F17" s="38"/>
      <c r="G17" s="34"/>
      <c r="I17" s="129">
        <f t="shared" si="0"/>
        <v>0</v>
      </c>
      <c r="J17" s="130">
        <f t="shared" si="1"/>
        <v>0</v>
      </c>
      <c r="K17" s="130">
        <f t="shared" si="2"/>
        <v>0</v>
      </c>
      <c r="L17" s="130">
        <f t="shared" si="3"/>
        <v>0</v>
      </c>
      <c r="M17" s="144">
        <v>0.018606375</v>
      </c>
      <c r="N17" s="218">
        <v>6.4795500000000015</v>
      </c>
      <c r="O17" s="48"/>
    </row>
    <row r="18" spans="1:15" ht="14.25">
      <c r="A18" s="25">
        <v>18</v>
      </c>
      <c r="B18" s="26">
        <v>45</v>
      </c>
      <c r="C18" s="27">
        <v>0.40051817279999996</v>
      </c>
      <c r="D18" s="36"/>
      <c r="E18" s="37"/>
      <c r="F18" s="38"/>
      <c r="G18" s="34"/>
      <c r="I18" s="129">
        <f t="shared" si="0"/>
        <v>0</v>
      </c>
      <c r="J18" s="130">
        <f t="shared" si="1"/>
        <v>0</v>
      </c>
      <c r="K18" s="130">
        <f t="shared" si="2"/>
        <v>0</v>
      </c>
      <c r="L18" s="130">
        <f t="shared" si="3"/>
        <v>0</v>
      </c>
      <c r="M18" s="145">
        <v>0.019647</v>
      </c>
      <c r="N18" s="218">
        <v>6.8607000000000005</v>
      </c>
      <c r="O18" s="48"/>
    </row>
    <row r="19" spans="1:15" ht="14.25">
      <c r="A19" s="25">
        <v>19</v>
      </c>
      <c r="B19" s="26">
        <v>47.5</v>
      </c>
      <c r="C19" s="27">
        <v>0.42296897879999995</v>
      </c>
      <c r="D19" s="36"/>
      <c r="E19" s="37"/>
      <c r="F19" s="38"/>
      <c r="G19" s="34"/>
      <c r="I19" s="129">
        <f t="shared" si="0"/>
        <v>0</v>
      </c>
      <c r="J19" s="130">
        <f t="shared" si="1"/>
        <v>0</v>
      </c>
      <c r="K19" s="130">
        <f t="shared" si="2"/>
        <v>0</v>
      </c>
      <c r="L19" s="130">
        <f t="shared" si="3"/>
        <v>0</v>
      </c>
      <c r="M19" s="146">
        <v>0.020687625</v>
      </c>
      <c r="N19" s="218">
        <v>7.24185</v>
      </c>
      <c r="O19" s="48"/>
    </row>
    <row r="20" spans="1:15" ht="14.25">
      <c r="A20" s="25">
        <v>20</v>
      </c>
      <c r="B20" s="26">
        <v>50</v>
      </c>
      <c r="C20" s="27">
        <v>0.42440961599999993</v>
      </c>
      <c r="D20" s="36"/>
      <c r="E20" s="37"/>
      <c r="F20" s="38"/>
      <c r="G20" s="34"/>
      <c r="I20" s="129">
        <f t="shared" si="0"/>
        <v>0</v>
      </c>
      <c r="J20" s="130">
        <f t="shared" si="1"/>
        <v>0</v>
      </c>
      <c r="K20" s="130">
        <f t="shared" si="2"/>
        <v>0</v>
      </c>
      <c r="L20" s="130">
        <f t="shared" si="3"/>
        <v>0</v>
      </c>
      <c r="M20" s="147">
        <v>0.02172825</v>
      </c>
      <c r="N20" s="218">
        <v>7.623</v>
      </c>
      <c r="O20" s="48"/>
    </row>
    <row r="21" spans="1:15" ht="14.25">
      <c r="A21" s="25">
        <v>21</v>
      </c>
      <c r="B21" s="26">
        <v>52.5</v>
      </c>
      <c r="C21" s="27">
        <v>0.4458509244</v>
      </c>
      <c r="D21" s="36"/>
      <c r="E21" s="37"/>
      <c r="F21" s="38"/>
      <c r="G21" s="34"/>
      <c r="I21" s="129">
        <f t="shared" si="0"/>
        <v>0</v>
      </c>
      <c r="J21" s="130">
        <f t="shared" si="1"/>
        <v>0</v>
      </c>
      <c r="K21" s="130">
        <f t="shared" si="2"/>
        <v>0</v>
      </c>
      <c r="L21" s="130">
        <f t="shared" si="3"/>
        <v>0</v>
      </c>
      <c r="M21" s="148">
        <v>0.022768875</v>
      </c>
      <c r="N21" s="218">
        <v>8.004150000000001</v>
      </c>
      <c r="O21" s="48"/>
    </row>
    <row r="22" spans="1:15" ht="14.25">
      <c r="A22" s="25">
        <v>22</v>
      </c>
      <c r="B22" s="26">
        <v>55</v>
      </c>
      <c r="C22" s="27">
        <v>0.467313264</v>
      </c>
      <c r="D22" s="36"/>
      <c r="E22" s="37"/>
      <c r="F22" s="38"/>
      <c r="G22" s="34"/>
      <c r="I22" s="129">
        <f t="shared" si="0"/>
        <v>0</v>
      </c>
      <c r="J22" s="130">
        <f t="shared" si="1"/>
        <v>0</v>
      </c>
      <c r="K22" s="130">
        <f t="shared" si="2"/>
        <v>0</v>
      </c>
      <c r="L22" s="130">
        <f t="shared" si="3"/>
        <v>0</v>
      </c>
      <c r="M22" s="149">
        <v>0.0238095</v>
      </c>
      <c r="N22" s="218">
        <v>8.3853</v>
      </c>
      <c r="O22" s="48"/>
    </row>
    <row r="23" spans="1:15" ht="14.25">
      <c r="A23" s="25">
        <v>23</v>
      </c>
      <c r="B23" s="26">
        <v>57.5</v>
      </c>
      <c r="C23" s="27">
        <v>0.48879663479999996</v>
      </c>
      <c r="D23" s="36"/>
      <c r="E23" s="37"/>
      <c r="F23" s="38"/>
      <c r="G23" s="34"/>
      <c r="I23" s="129">
        <f t="shared" si="0"/>
        <v>0</v>
      </c>
      <c r="J23" s="130">
        <f t="shared" si="1"/>
        <v>0</v>
      </c>
      <c r="K23" s="130">
        <f t="shared" si="2"/>
        <v>0</v>
      </c>
      <c r="L23" s="130">
        <f t="shared" si="3"/>
        <v>0</v>
      </c>
      <c r="M23" s="150">
        <v>0.024850125</v>
      </c>
      <c r="N23" s="218">
        <v>8.76645</v>
      </c>
      <c r="O23" s="48"/>
    </row>
    <row r="24" spans="1:15" ht="14.25">
      <c r="A24" s="25">
        <v>24</v>
      </c>
      <c r="B24" s="26">
        <v>60</v>
      </c>
      <c r="C24" s="27">
        <v>0.5103010367999999</v>
      </c>
      <c r="D24" s="36"/>
      <c r="E24" s="37"/>
      <c r="F24" s="38"/>
      <c r="G24" s="34"/>
      <c r="I24" s="129">
        <f t="shared" si="0"/>
        <v>0</v>
      </c>
      <c r="J24" s="130">
        <f t="shared" si="1"/>
        <v>0</v>
      </c>
      <c r="K24" s="130">
        <f t="shared" si="2"/>
        <v>0</v>
      </c>
      <c r="L24" s="130">
        <f t="shared" si="3"/>
        <v>0</v>
      </c>
      <c r="M24" s="151">
        <v>0.02589075</v>
      </c>
      <c r="N24" s="218">
        <v>9.1476</v>
      </c>
      <c r="O24" s="48"/>
    </row>
    <row r="25" spans="1:15" ht="14.25">
      <c r="A25" s="25">
        <v>25</v>
      </c>
      <c r="B25" s="26">
        <v>62.5</v>
      </c>
      <c r="C25" s="27">
        <v>0.5318264699999999</v>
      </c>
      <c r="D25" s="36"/>
      <c r="E25" s="37"/>
      <c r="F25" s="38"/>
      <c r="G25" s="34"/>
      <c r="I25" s="129">
        <f t="shared" si="0"/>
        <v>0</v>
      </c>
      <c r="J25" s="130">
        <f t="shared" si="1"/>
        <v>0</v>
      </c>
      <c r="K25" s="130">
        <f t="shared" si="2"/>
        <v>0</v>
      </c>
      <c r="L25" s="130">
        <f t="shared" si="3"/>
        <v>0</v>
      </c>
      <c r="M25" s="152">
        <v>0.026931375</v>
      </c>
      <c r="N25" s="218">
        <v>9.52875</v>
      </c>
      <c r="O25" s="48"/>
    </row>
    <row r="26" spans="1:15" ht="14.25">
      <c r="A26" s="25">
        <v>26</v>
      </c>
      <c r="B26" s="26">
        <v>65</v>
      </c>
      <c r="C26" s="27">
        <v>0.557747424</v>
      </c>
      <c r="D26" s="36"/>
      <c r="E26" s="37"/>
      <c r="F26" s="38"/>
      <c r="G26" s="34"/>
      <c r="I26" s="129">
        <f t="shared" si="0"/>
        <v>0</v>
      </c>
      <c r="J26" s="130">
        <f t="shared" si="1"/>
        <v>0</v>
      </c>
      <c r="K26" s="130">
        <f t="shared" si="2"/>
        <v>0</v>
      </c>
      <c r="L26" s="130">
        <f t="shared" si="3"/>
        <v>0</v>
      </c>
      <c r="M26" s="153">
        <v>0.027972</v>
      </c>
      <c r="N26" s="218">
        <v>9.9099</v>
      </c>
      <c r="O26" s="48"/>
    </row>
    <row r="27" spans="1:15" ht="14.25">
      <c r="A27" s="25">
        <v>27</v>
      </c>
      <c r="B27" s="26">
        <v>67.5</v>
      </c>
      <c r="C27" s="27">
        <v>0.584877672</v>
      </c>
      <c r="D27" s="36"/>
      <c r="E27" s="37"/>
      <c r="F27" s="38"/>
      <c r="G27" s="34"/>
      <c r="I27" s="129">
        <f t="shared" si="0"/>
        <v>0</v>
      </c>
      <c r="J27" s="130">
        <f t="shared" si="1"/>
        <v>0</v>
      </c>
      <c r="K27" s="130">
        <f t="shared" si="2"/>
        <v>0</v>
      </c>
      <c r="L27" s="130">
        <f t="shared" si="3"/>
        <v>0</v>
      </c>
      <c r="M27" s="154">
        <v>0.029012625</v>
      </c>
      <c r="N27" s="218">
        <v>10.29105</v>
      </c>
      <c r="O27" s="48"/>
    </row>
    <row r="28" spans="1:15" ht="14.25">
      <c r="A28" s="25">
        <v>28</v>
      </c>
      <c r="B28" s="26">
        <v>70</v>
      </c>
      <c r="C28" s="27">
        <v>0.612428544</v>
      </c>
      <c r="D28" s="36"/>
      <c r="E28" s="37"/>
      <c r="F28" s="38"/>
      <c r="G28" s="34"/>
      <c r="I28" s="129">
        <f t="shared" si="0"/>
        <v>0</v>
      </c>
      <c r="J28" s="130">
        <f t="shared" si="1"/>
        <v>0</v>
      </c>
      <c r="K28" s="130">
        <f t="shared" si="2"/>
        <v>0</v>
      </c>
      <c r="L28" s="130">
        <f t="shared" si="3"/>
        <v>0</v>
      </c>
      <c r="M28" s="155">
        <v>0.03005325</v>
      </c>
      <c r="N28" s="218">
        <v>10.672200000000002</v>
      </c>
      <c r="O28" s="48"/>
    </row>
    <row r="29" spans="1:15" ht="14.25">
      <c r="A29" s="25">
        <v>29</v>
      </c>
      <c r="B29" s="26">
        <v>72.5</v>
      </c>
      <c r="C29" s="27">
        <v>0.64040004</v>
      </c>
      <c r="D29" s="36"/>
      <c r="E29" s="37"/>
      <c r="F29" s="38"/>
      <c r="G29" s="34"/>
      <c r="I29" s="129">
        <f t="shared" si="0"/>
        <v>0</v>
      </c>
      <c r="J29" s="130">
        <f t="shared" si="1"/>
        <v>0</v>
      </c>
      <c r="K29" s="130">
        <f t="shared" si="2"/>
        <v>0</v>
      </c>
      <c r="L29" s="130">
        <f t="shared" si="3"/>
        <v>0</v>
      </c>
      <c r="M29" s="156">
        <v>0.031093875</v>
      </c>
      <c r="N29" s="218">
        <v>11.053350000000002</v>
      </c>
      <c r="O29" s="48"/>
    </row>
    <row r="30" spans="1:15" ht="14.25">
      <c r="A30" s="25">
        <v>30</v>
      </c>
      <c r="B30" s="26">
        <v>75</v>
      </c>
      <c r="C30" s="27">
        <v>0.6687921599999999</v>
      </c>
      <c r="D30" s="36"/>
      <c r="E30" s="37"/>
      <c r="F30" s="38"/>
      <c r="G30" s="34"/>
      <c r="I30" s="129">
        <f t="shared" si="0"/>
        <v>0</v>
      </c>
      <c r="J30" s="130">
        <f t="shared" si="1"/>
        <v>0</v>
      </c>
      <c r="K30" s="130">
        <f t="shared" si="2"/>
        <v>0</v>
      </c>
      <c r="L30" s="130">
        <f t="shared" si="3"/>
        <v>0</v>
      </c>
      <c r="M30" s="157">
        <v>0.0321345</v>
      </c>
      <c r="N30" s="218">
        <v>11.434500000000002</v>
      </c>
      <c r="O30" s="48"/>
    </row>
    <row r="31" spans="1:15" ht="14.25">
      <c r="A31" s="25">
        <v>31</v>
      </c>
      <c r="B31" s="26">
        <v>77.5</v>
      </c>
      <c r="C31" s="27">
        <v>0.697604904</v>
      </c>
      <c r="D31" s="36"/>
      <c r="E31" s="37"/>
      <c r="F31" s="38"/>
      <c r="G31" s="34"/>
      <c r="I31" s="129">
        <f t="shared" si="0"/>
        <v>0</v>
      </c>
      <c r="J31" s="130">
        <f t="shared" si="1"/>
        <v>0</v>
      </c>
      <c r="K31" s="130">
        <f t="shared" si="2"/>
        <v>0</v>
      </c>
      <c r="L31" s="130">
        <f t="shared" si="3"/>
        <v>0</v>
      </c>
      <c r="M31" s="158">
        <v>0.033175125</v>
      </c>
      <c r="N31" s="218">
        <v>11.81565</v>
      </c>
      <c r="O31" s="48"/>
    </row>
    <row r="32" spans="1:15" ht="14.25">
      <c r="A32" s="25">
        <v>32</v>
      </c>
      <c r="B32" s="26">
        <v>80</v>
      </c>
      <c r="C32" s="27">
        <v>0.7268382719999998</v>
      </c>
      <c r="D32" s="36"/>
      <c r="E32" s="37"/>
      <c r="F32" s="38"/>
      <c r="G32" s="34"/>
      <c r="I32" s="129">
        <f t="shared" si="0"/>
        <v>0</v>
      </c>
      <c r="J32" s="130">
        <f t="shared" si="1"/>
        <v>0</v>
      </c>
      <c r="K32" s="130">
        <f t="shared" si="2"/>
        <v>0</v>
      </c>
      <c r="L32" s="130">
        <f t="shared" si="3"/>
        <v>0</v>
      </c>
      <c r="M32" s="159">
        <v>0.03421575</v>
      </c>
      <c r="N32" s="218">
        <v>12.1968</v>
      </c>
      <c r="O32" s="48"/>
    </row>
    <row r="33" spans="1:15" ht="14.25">
      <c r="A33" s="25">
        <v>33</v>
      </c>
      <c r="B33" s="26">
        <v>82.5</v>
      </c>
      <c r="C33" s="27">
        <v>0.7564922640000001</v>
      </c>
      <c r="D33" s="36"/>
      <c r="E33" s="37"/>
      <c r="F33" s="38"/>
      <c r="G33" s="34"/>
      <c r="I33" s="129">
        <f t="shared" si="0"/>
        <v>0</v>
      </c>
      <c r="J33" s="130">
        <f t="shared" si="1"/>
        <v>0</v>
      </c>
      <c r="K33" s="130">
        <f t="shared" si="2"/>
        <v>0</v>
      </c>
      <c r="L33" s="130">
        <f t="shared" si="3"/>
        <v>0</v>
      </c>
      <c r="M33" s="160">
        <v>0.035256375</v>
      </c>
      <c r="N33" s="218">
        <v>12.577950000000001</v>
      </c>
      <c r="O33" s="48"/>
    </row>
    <row r="34" spans="1:15" ht="14.25">
      <c r="A34" s="25">
        <v>34</v>
      </c>
      <c r="B34" s="26">
        <v>85</v>
      </c>
      <c r="C34" s="27">
        <v>0.7865668800000001</v>
      </c>
      <c r="D34" s="36"/>
      <c r="E34" s="37"/>
      <c r="F34" s="38"/>
      <c r="G34" s="34"/>
      <c r="I34" s="129">
        <f t="shared" si="0"/>
        <v>0</v>
      </c>
      <c r="J34" s="130">
        <f t="shared" si="1"/>
        <v>0</v>
      </c>
      <c r="K34" s="130">
        <f t="shared" si="2"/>
        <v>0</v>
      </c>
      <c r="L34" s="130">
        <f t="shared" si="3"/>
        <v>0</v>
      </c>
      <c r="M34" s="161">
        <v>0.036297</v>
      </c>
      <c r="N34" s="218">
        <v>12.959100000000003</v>
      </c>
      <c r="O34" s="48"/>
    </row>
    <row r="35" spans="1:15" ht="14.25">
      <c r="A35" s="25">
        <v>35</v>
      </c>
      <c r="B35" s="26">
        <v>87.5</v>
      </c>
      <c r="C35" s="27">
        <v>0.81706212</v>
      </c>
      <c r="D35" s="36"/>
      <c r="E35" s="37"/>
      <c r="F35" s="38"/>
      <c r="G35" s="34"/>
      <c r="I35" s="129">
        <f t="shared" si="0"/>
        <v>0</v>
      </c>
      <c r="J35" s="130">
        <f t="shared" si="1"/>
        <v>0</v>
      </c>
      <c r="K35" s="130">
        <f t="shared" si="2"/>
        <v>0</v>
      </c>
      <c r="L35" s="130">
        <f t="shared" si="3"/>
        <v>0</v>
      </c>
      <c r="M35" s="162">
        <v>0.037337625</v>
      </c>
      <c r="N35" s="218">
        <v>13.340250000000001</v>
      </c>
      <c r="O35" s="48"/>
    </row>
    <row r="36" spans="1:15" ht="14.25">
      <c r="A36" s="25">
        <v>36</v>
      </c>
      <c r="B36" s="26">
        <v>90</v>
      </c>
      <c r="C36" s="27">
        <v>0.847977984</v>
      </c>
      <c r="D36" s="36"/>
      <c r="E36" s="37"/>
      <c r="F36" s="38"/>
      <c r="G36" s="34"/>
      <c r="I36" s="129">
        <f t="shared" si="0"/>
        <v>0</v>
      </c>
      <c r="J36" s="130">
        <f t="shared" si="1"/>
        <v>0</v>
      </c>
      <c r="K36" s="130">
        <f t="shared" si="2"/>
        <v>0</v>
      </c>
      <c r="L36" s="130">
        <f t="shared" si="3"/>
        <v>0</v>
      </c>
      <c r="M36" s="163">
        <v>0.03837825</v>
      </c>
      <c r="N36" s="218">
        <v>13.721400000000001</v>
      </c>
      <c r="O36" s="48"/>
    </row>
    <row r="37" spans="1:15" ht="14.25">
      <c r="A37" s="25">
        <v>37</v>
      </c>
      <c r="B37" s="26">
        <v>92.5</v>
      </c>
      <c r="C37" s="27">
        <v>0.8793144719999998</v>
      </c>
      <c r="D37" s="36"/>
      <c r="E37" s="37"/>
      <c r="F37" s="38"/>
      <c r="G37" s="34"/>
      <c r="I37" s="129">
        <f t="shared" si="0"/>
        <v>0</v>
      </c>
      <c r="J37" s="130">
        <f t="shared" si="1"/>
        <v>0</v>
      </c>
      <c r="K37" s="130">
        <f t="shared" si="2"/>
        <v>0</v>
      </c>
      <c r="L37" s="130">
        <f t="shared" si="3"/>
        <v>0</v>
      </c>
      <c r="M37" s="164">
        <v>0.039418875</v>
      </c>
      <c r="N37" s="218">
        <v>14.10255</v>
      </c>
      <c r="O37" s="48"/>
    </row>
    <row r="38" spans="1:15" ht="14.25">
      <c r="A38" s="25">
        <v>38</v>
      </c>
      <c r="B38" s="26">
        <v>95</v>
      </c>
      <c r="C38" s="27">
        <v>0.9110715839999997</v>
      </c>
      <c r="D38" s="36"/>
      <c r="E38" s="37"/>
      <c r="F38" s="38"/>
      <c r="G38" s="34"/>
      <c r="I38" s="129">
        <f t="shared" si="0"/>
        <v>0</v>
      </c>
      <c r="J38" s="130">
        <f t="shared" si="1"/>
        <v>0</v>
      </c>
      <c r="K38" s="130">
        <f t="shared" si="2"/>
        <v>0</v>
      </c>
      <c r="L38" s="130">
        <f t="shared" si="3"/>
        <v>0</v>
      </c>
      <c r="M38" s="165">
        <v>0.0404595</v>
      </c>
      <c r="N38" s="218">
        <v>14.4837</v>
      </c>
      <c r="O38" s="48"/>
    </row>
    <row r="39" spans="1:15" ht="14.25">
      <c r="A39" s="25">
        <v>39</v>
      </c>
      <c r="B39" s="26">
        <v>97.5</v>
      </c>
      <c r="C39" s="27">
        <v>0.9432493199999998</v>
      </c>
      <c r="D39" s="36"/>
      <c r="E39" s="37"/>
      <c r="F39" s="38"/>
      <c r="G39" s="34"/>
      <c r="I39" s="129">
        <f t="shared" si="0"/>
        <v>0</v>
      </c>
      <c r="J39" s="130">
        <f t="shared" si="1"/>
        <v>0</v>
      </c>
      <c r="K39" s="130">
        <f t="shared" si="2"/>
        <v>0</v>
      </c>
      <c r="L39" s="130">
        <f t="shared" si="3"/>
        <v>0</v>
      </c>
      <c r="M39" s="166">
        <v>0.041500125</v>
      </c>
      <c r="N39" s="218">
        <v>14.86485</v>
      </c>
      <c r="O39" s="48"/>
    </row>
    <row r="40" spans="1:15" ht="14.25">
      <c r="A40" s="25">
        <v>40</v>
      </c>
      <c r="B40" s="26">
        <v>100</v>
      </c>
      <c r="C40" s="27">
        <v>0.9758476799999998</v>
      </c>
      <c r="D40" s="36"/>
      <c r="E40" s="37"/>
      <c r="F40" s="38"/>
      <c r="G40" s="34"/>
      <c r="I40" s="129">
        <f t="shared" si="0"/>
        <v>0</v>
      </c>
      <c r="J40" s="130">
        <f t="shared" si="1"/>
        <v>0</v>
      </c>
      <c r="K40" s="130">
        <f t="shared" si="2"/>
        <v>0</v>
      </c>
      <c r="L40" s="130">
        <f t="shared" si="3"/>
        <v>0</v>
      </c>
      <c r="M40" s="167">
        <v>0.04254075</v>
      </c>
      <c r="N40" s="218">
        <v>15.246</v>
      </c>
      <c r="O40" s="48"/>
    </row>
    <row r="41" spans="1:15" ht="14.25">
      <c r="A41" s="25">
        <v>41</v>
      </c>
      <c r="B41" s="26">
        <v>102.5</v>
      </c>
      <c r="C41" s="27">
        <v>1.008866664</v>
      </c>
      <c r="D41" s="36"/>
      <c r="E41" s="37"/>
      <c r="F41" s="38"/>
      <c r="G41" s="34"/>
      <c r="I41" s="129">
        <f t="shared" si="0"/>
        <v>0</v>
      </c>
      <c r="J41" s="130">
        <f t="shared" si="1"/>
        <v>0</v>
      </c>
      <c r="K41" s="130">
        <f t="shared" si="2"/>
        <v>0</v>
      </c>
      <c r="L41" s="130">
        <f t="shared" si="3"/>
        <v>0</v>
      </c>
      <c r="M41" s="168">
        <v>0.043581375</v>
      </c>
      <c r="N41" s="218">
        <v>15.627150000000002</v>
      </c>
      <c r="O41" s="48"/>
    </row>
    <row r="42" spans="1:15" ht="14.25">
      <c r="A42" s="25">
        <v>42</v>
      </c>
      <c r="B42" s="26">
        <v>105</v>
      </c>
      <c r="C42" s="27">
        <v>1.0423062719999998</v>
      </c>
      <c r="D42" s="36"/>
      <c r="E42" s="37"/>
      <c r="F42" s="38"/>
      <c r="G42" s="34"/>
      <c r="I42" s="129">
        <f t="shared" si="0"/>
        <v>0</v>
      </c>
      <c r="J42" s="130">
        <f t="shared" si="1"/>
        <v>0</v>
      </c>
      <c r="K42" s="130">
        <f t="shared" si="2"/>
        <v>0</v>
      </c>
      <c r="L42" s="130">
        <f t="shared" si="3"/>
        <v>0</v>
      </c>
      <c r="M42" s="169">
        <v>0.044622</v>
      </c>
      <c r="N42" s="218">
        <v>16.008300000000002</v>
      </c>
      <c r="O42" s="48"/>
    </row>
    <row r="43" spans="1:15" ht="14.25">
      <c r="A43" s="25">
        <v>43</v>
      </c>
      <c r="B43" s="26">
        <v>107.5</v>
      </c>
      <c r="C43" s="27">
        <v>1.076166504</v>
      </c>
      <c r="D43" s="36"/>
      <c r="E43" s="37"/>
      <c r="F43" s="38"/>
      <c r="G43" s="34"/>
      <c r="I43" s="129">
        <f t="shared" si="0"/>
        <v>0</v>
      </c>
      <c r="J43" s="130">
        <f t="shared" si="1"/>
        <v>0</v>
      </c>
      <c r="K43" s="130">
        <f t="shared" si="2"/>
        <v>0</v>
      </c>
      <c r="L43" s="130">
        <f t="shared" si="3"/>
        <v>0</v>
      </c>
      <c r="M43" s="170">
        <v>0.045662625</v>
      </c>
      <c r="N43" s="218">
        <v>16.38945</v>
      </c>
      <c r="O43" s="48"/>
    </row>
    <row r="44" spans="1:15" ht="14.25">
      <c r="A44" s="25">
        <v>44</v>
      </c>
      <c r="B44" s="26">
        <v>110</v>
      </c>
      <c r="C44" s="27">
        <v>1.11044736</v>
      </c>
      <c r="D44" s="36"/>
      <c r="E44" s="37"/>
      <c r="F44" s="38"/>
      <c r="G44" s="34"/>
      <c r="I44" s="129">
        <f t="shared" si="0"/>
        <v>0</v>
      </c>
      <c r="J44" s="130">
        <f t="shared" si="1"/>
        <v>0</v>
      </c>
      <c r="K44" s="130">
        <f t="shared" si="2"/>
        <v>0</v>
      </c>
      <c r="L44" s="130">
        <f t="shared" si="3"/>
        <v>0</v>
      </c>
      <c r="M44" s="171">
        <v>0.04670325</v>
      </c>
      <c r="N44" s="218">
        <v>16.7706</v>
      </c>
      <c r="O44" s="48"/>
    </row>
    <row r="45" spans="1:15" ht="14.25">
      <c r="A45" s="25">
        <v>45</v>
      </c>
      <c r="B45" s="26">
        <v>112.5</v>
      </c>
      <c r="C45" s="27">
        <v>1.1451488399999998</v>
      </c>
      <c r="D45" s="36"/>
      <c r="E45" s="37"/>
      <c r="F45" s="38"/>
      <c r="G45" s="34"/>
      <c r="I45" s="129">
        <f t="shared" si="0"/>
        <v>0</v>
      </c>
      <c r="J45" s="130">
        <f t="shared" si="1"/>
        <v>0</v>
      </c>
      <c r="K45" s="130">
        <f t="shared" si="2"/>
        <v>0</v>
      </c>
      <c r="L45" s="130">
        <f t="shared" si="3"/>
        <v>0</v>
      </c>
      <c r="M45" s="172">
        <v>0.047743875</v>
      </c>
      <c r="N45" s="218">
        <v>17.151750000000003</v>
      </c>
      <c r="O45" s="48"/>
    </row>
    <row r="46" spans="1:15" ht="14.25">
      <c r="A46" s="25">
        <v>46</v>
      </c>
      <c r="B46" s="26">
        <v>115</v>
      </c>
      <c r="C46" s="27">
        <v>1.1802709439999999</v>
      </c>
      <c r="D46" s="36"/>
      <c r="E46" s="37"/>
      <c r="F46" s="38"/>
      <c r="G46" s="34"/>
      <c r="I46" s="129">
        <f t="shared" si="0"/>
        <v>0</v>
      </c>
      <c r="J46" s="130">
        <f t="shared" si="1"/>
        <v>0</v>
      </c>
      <c r="K46" s="130">
        <f t="shared" si="2"/>
        <v>0</v>
      </c>
      <c r="L46" s="130">
        <f t="shared" si="3"/>
        <v>0</v>
      </c>
      <c r="M46" s="173">
        <v>0.0487845</v>
      </c>
      <c r="N46" s="218">
        <v>17.5329</v>
      </c>
      <c r="O46" s="48"/>
    </row>
    <row r="47" spans="1:15" ht="14.25">
      <c r="A47" s="25">
        <v>47</v>
      </c>
      <c r="B47" s="26">
        <v>117.5</v>
      </c>
      <c r="C47" s="27">
        <v>1.215813672</v>
      </c>
      <c r="D47" s="36"/>
      <c r="E47" s="37"/>
      <c r="F47" s="38"/>
      <c r="G47" s="34"/>
      <c r="I47" s="129">
        <f t="shared" si="0"/>
        <v>0</v>
      </c>
      <c r="J47" s="130">
        <f t="shared" si="1"/>
        <v>0</v>
      </c>
      <c r="K47" s="130">
        <f t="shared" si="2"/>
        <v>0</v>
      </c>
      <c r="L47" s="130">
        <f t="shared" si="3"/>
        <v>0</v>
      </c>
      <c r="M47" s="174">
        <v>0.049825125</v>
      </c>
      <c r="N47" s="218">
        <v>17.91405</v>
      </c>
      <c r="O47" s="48"/>
    </row>
    <row r="48" spans="1:15" ht="14.25">
      <c r="A48" s="25">
        <v>48</v>
      </c>
      <c r="B48" s="26">
        <v>120</v>
      </c>
      <c r="C48" s="27">
        <v>1.251777024</v>
      </c>
      <c r="D48" s="36"/>
      <c r="E48" s="37"/>
      <c r="F48" s="38"/>
      <c r="G48" s="34"/>
      <c r="I48" s="129">
        <f t="shared" si="0"/>
        <v>0</v>
      </c>
      <c r="J48" s="130">
        <f t="shared" si="1"/>
        <v>0</v>
      </c>
      <c r="K48" s="130">
        <f t="shared" si="2"/>
        <v>0</v>
      </c>
      <c r="L48" s="130">
        <f t="shared" si="3"/>
        <v>0</v>
      </c>
      <c r="M48" s="175">
        <v>0.05086575</v>
      </c>
      <c r="N48" s="218">
        <v>18.2952</v>
      </c>
      <c r="O48" s="48"/>
    </row>
    <row r="49" spans="1:15" ht="14.25">
      <c r="A49" s="25">
        <v>49</v>
      </c>
      <c r="B49" s="26">
        <v>122.5</v>
      </c>
      <c r="C49" s="27">
        <v>1.288161</v>
      </c>
      <c r="D49" s="36"/>
      <c r="E49" s="37"/>
      <c r="F49" s="38"/>
      <c r="G49" s="34"/>
      <c r="I49" s="129">
        <f t="shared" si="0"/>
        <v>0</v>
      </c>
      <c r="J49" s="130">
        <f t="shared" si="1"/>
        <v>0</v>
      </c>
      <c r="K49" s="130">
        <f t="shared" si="2"/>
        <v>0</v>
      </c>
      <c r="L49" s="130">
        <f t="shared" si="3"/>
        <v>0</v>
      </c>
      <c r="M49" s="176">
        <v>0.051906375</v>
      </c>
      <c r="N49" s="218">
        <v>18.67635</v>
      </c>
      <c r="O49" s="48"/>
    </row>
    <row r="50" spans="1:15" ht="14.25">
      <c r="A50" s="25">
        <v>50</v>
      </c>
      <c r="B50" s="26">
        <v>125</v>
      </c>
      <c r="C50" s="27">
        <v>1.3249656</v>
      </c>
      <c r="D50" s="36"/>
      <c r="E50" s="37"/>
      <c r="F50" s="38"/>
      <c r="G50" s="34"/>
      <c r="I50" s="129">
        <f t="shared" si="0"/>
        <v>0</v>
      </c>
      <c r="J50" s="130">
        <f t="shared" si="1"/>
        <v>0</v>
      </c>
      <c r="K50" s="130">
        <f t="shared" si="2"/>
        <v>0</v>
      </c>
      <c r="L50" s="130">
        <f t="shared" si="3"/>
        <v>0</v>
      </c>
      <c r="M50" s="177">
        <v>0.052947</v>
      </c>
      <c r="N50" s="218">
        <v>19.0575</v>
      </c>
      <c r="O50" s="48"/>
    </row>
    <row r="51" spans="1:15" ht="14.25">
      <c r="A51" s="25">
        <v>51</v>
      </c>
      <c r="B51" s="26">
        <v>127.5</v>
      </c>
      <c r="C51" s="27">
        <v>1.3621908239999998</v>
      </c>
      <c r="D51" s="36"/>
      <c r="E51" s="37"/>
      <c r="F51" s="38"/>
      <c r="G51" s="34"/>
      <c r="I51" s="129">
        <f t="shared" si="0"/>
        <v>0</v>
      </c>
      <c r="J51" s="130">
        <f t="shared" si="1"/>
        <v>0</v>
      </c>
      <c r="K51" s="130">
        <f t="shared" si="2"/>
        <v>0</v>
      </c>
      <c r="L51" s="130">
        <f t="shared" si="3"/>
        <v>0</v>
      </c>
      <c r="M51" s="178">
        <v>0.053987625</v>
      </c>
      <c r="N51" s="218">
        <v>19.43865</v>
      </c>
      <c r="O51" s="48"/>
    </row>
    <row r="52" spans="1:15" ht="14.25">
      <c r="A52" s="25">
        <v>52</v>
      </c>
      <c r="B52" s="26">
        <v>130</v>
      </c>
      <c r="C52" s="27">
        <v>1.399836672</v>
      </c>
      <c r="D52" s="36"/>
      <c r="E52" s="37"/>
      <c r="F52" s="38"/>
      <c r="G52" s="34"/>
      <c r="I52" s="129">
        <f t="shared" si="0"/>
        <v>0</v>
      </c>
      <c r="J52" s="130">
        <f t="shared" si="1"/>
        <v>0</v>
      </c>
      <c r="K52" s="130">
        <f t="shared" si="2"/>
        <v>0</v>
      </c>
      <c r="L52" s="130">
        <f t="shared" si="3"/>
        <v>0</v>
      </c>
      <c r="M52" s="179">
        <v>0.05502825</v>
      </c>
      <c r="N52" s="218">
        <v>19.8198</v>
      </c>
      <c r="O52" s="48"/>
    </row>
    <row r="53" spans="1:15" ht="14.25">
      <c r="A53" s="25">
        <v>53</v>
      </c>
      <c r="B53" s="26">
        <v>132.5</v>
      </c>
      <c r="C53" s="27">
        <v>1.437903144</v>
      </c>
      <c r="D53" s="36"/>
      <c r="E53" s="37"/>
      <c r="F53" s="38"/>
      <c r="G53" s="34"/>
      <c r="I53" s="129">
        <f t="shared" si="0"/>
        <v>0</v>
      </c>
      <c r="J53" s="130">
        <f t="shared" si="1"/>
        <v>0</v>
      </c>
      <c r="K53" s="130">
        <f t="shared" si="2"/>
        <v>0</v>
      </c>
      <c r="L53" s="130">
        <f t="shared" si="3"/>
        <v>0</v>
      </c>
      <c r="M53" s="180">
        <v>0.056068875</v>
      </c>
      <c r="N53" s="218">
        <v>20.200950000000002</v>
      </c>
      <c r="O53" s="48"/>
    </row>
    <row r="54" spans="1:15" ht="14.25">
      <c r="A54" s="25">
        <v>54</v>
      </c>
      <c r="B54" s="26">
        <v>135</v>
      </c>
      <c r="C54" s="27">
        <v>1.47639024</v>
      </c>
      <c r="D54" s="36"/>
      <c r="E54" s="37"/>
      <c r="F54" s="38"/>
      <c r="G54" s="34"/>
      <c r="I54" s="129">
        <f t="shared" si="0"/>
        <v>0</v>
      </c>
      <c r="J54" s="130">
        <f t="shared" si="1"/>
        <v>0</v>
      </c>
      <c r="K54" s="130">
        <f t="shared" si="2"/>
        <v>0</v>
      </c>
      <c r="L54" s="130">
        <f t="shared" si="3"/>
        <v>0</v>
      </c>
      <c r="M54" s="181">
        <v>0.0571095</v>
      </c>
      <c r="N54" s="218">
        <v>20.5821</v>
      </c>
      <c r="O54" s="48"/>
    </row>
    <row r="55" spans="1:15" ht="14.25">
      <c r="A55" s="25">
        <v>55</v>
      </c>
      <c r="B55" s="26">
        <v>137.5</v>
      </c>
      <c r="C55" s="27">
        <v>1.5152979599999996</v>
      </c>
      <c r="D55" s="36"/>
      <c r="E55" s="37"/>
      <c r="F55" s="38"/>
      <c r="G55" s="34"/>
      <c r="I55" s="129">
        <f t="shared" si="0"/>
        <v>0</v>
      </c>
      <c r="J55" s="130">
        <f t="shared" si="1"/>
        <v>0</v>
      </c>
      <c r="K55" s="130">
        <f t="shared" si="2"/>
        <v>0</v>
      </c>
      <c r="L55" s="130">
        <f t="shared" si="3"/>
        <v>0</v>
      </c>
      <c r="M55" s="182">
        <v>0.058150125</v>
      </c>
      <c r="N55" s="218">
        <v>20.963250000000002</v>
      </c>
      <c r="O55" s="48"/>
    </row>
    <row r="56" spans="1:15" ht="14.25">
      <c r="A56" s="25">
        <v>56</v>
      </c>
      <c r="B56" s="26">
        <v>140</v>
      </c>
      <c r="C56" s="27">
        <v>1.5546263040000001</v>
      </c>
      <c r="D56" s="36"/>
      <c r="E56" s="37"/>
      <c r="F56" s="38"/>
      <c r="G56" s="34"/>
      <c r="I56" s="129">
        <f t="shared" si="0"/>
        <v>0</v>
      </c>
      <c r="J56" s="130">
        <f t="shared" si="1"/>
        <v>0</v>
      </c>
      <c r="K56" s="130">
        <f t="shared" si="2"/>
        <v>0</v>
      </c>
      <c r="L56" s="130">
        <f t="shared" si="3"/>
        <v>0</v>
      </c>
      <c r="M56" s="183">
        <v>0.05919075</v>
      </c>
      <c r="N56" s="218">
        <v>21.344400000000004</v>
      </c>
      <c r="O56" s="48"/>
    </row>
    <row r="57" spans="1:15" ht="14.25">
      <c r="A57" s="25">
        <v>57</v>
      </c>
      <c r="B57" s="26">
        <v>142.5</v>
      </c>
      <c r="C57" s="27">
        <v>1.594375272</v>
      </c>
      <c r="D57" s="36"/>
      <c r="E57" s="37"/>
      <c r="F57" s="38"/>
      <c r="G57" s="34"/>
      <c r="I57" s="129">
        <f t="shared" si="0"/>
        <v>0</v>
      </c>
      <c r="J57" s="130">
        <f t="shared" si="1"/>
        <v>0</v>
      </c>
      <c r="K57" s="130">
        <f t="shared" si="2"/>
        <v>0</v>
      </c>
      <c r="L57" s="130">
        <f t="shared" si="3"/>
        <v>0</v>
      </c>
      <c r="M57" s="184">
        <v>0.060231375</v>
      </c>
      <c r="N57" s="218">
        <v>21.72555</v>
      </c>
      <c r="O57" s="48"/>
    </row>
    <row r="58" spans="1:15" ht="14.25">
      <c r="A58" s="25">
        <v>58</v>
      </c>
      <c r="B58" s="26">
        <v>145</v>
      </c>
      <c r="C58" s="27">
        <v>1.6345448639999998</v>
      </c>
      <c r="D58" s="36"/>
      <c r="E58" s="37"/>
      <c r="F58" s="38"/>
      <c r="G58" s="34"/>
      <c r="I58" s="129">
        <f t="shared" si="0"/>
        <v>0</v>
      </c>
      <c r="J58" s="130">
        <f t="shared" si="1"/>
        <v>0</v>
      </c>
      <c r="K58" s="130">
        <f t="shared" si="2"/>
        <v>0</v>
      </c>
      <c r="L58" s="130">
        <f t="shared" si="3"/>
        <v>0</v>
      </c>
      <c r="M58" s="185">
        <v>0.061272</v>
      </c>
      <c r="N58" s="218">
        <v>22.106700000000004</v>
      </c>
      <c r="O58" s="48"/>
    </row>
    <row r="59" spans="1:15" ht="14.25">
      <c r="A59" s="25">
        <v>59</v>
      </c>
      <c r="B59" s="26">
        <v>147.5</v>
      </c>
      <c r="C59" s="27">
        <v>1.6751350800000002</v>
      </c>
      <c r="D59" s="36"/>
      <c r="E59" s="37"/>
      <c r="F59" s="38"/>
      <c r="G59" s="34"/>
      <c r="I59" s="129">
        <f t="shared" si="0"/>
        <v>0</v>
      </c>
      <c r="J59" s="130">
        <f t="shared" si="1"/>
        <v>0</v>
      </c>
      <c r="K59" s="130">
        <f t="shared" si="2"/>
        <v>0</v>
      </c>
      <c r="L59" s="130">
        <f t="shared" si="3"/>
        <v>0</v>
      </c>
      <c r="M59" s="186">
        <v>0.062312625</v>
      </c>
      <c r="N59" s="218">
        <v>22.48785</v>
      </c>
      <c r="O59" s="48"/>
    </row>
    <row r="60" spans="1:15" ht="14.25">
      <c r="A60" s="25">
        <v>60</v>
      </c>
      <c r="B60" s="26">
        <v>150</v>
      </c>
      <c r="C60" s="27">
        <v>1.7161459199999998</v>
      </c>
      <c r="D60" s="36"/>
      <c r="E60" s="37"/>
      <c r="F60" s="38"/>
      <c r="G60" s="34"/>
      <c r="I60" s="129">
        <f t="shared" si="0"/>
        <v>0</v>
      </c>
      <c r="J60" s="130">
        <f t="shared" si="1"/>
        <v>0</v>
      </c>
      <c r="K60" s="130">
        <f t="shared" si="2"/>
        <v>0</v>
      </c>
      <c r="L60" s="130">
        <f t="shared" si="3"/>
        <v>0</v>
      </c>
      <c r="M60" s="187">
        <v>0.06335325</v>
      </c>
      <c r="N60" s="218">
        <v>22.869000000000003</v>
      </c>
      <c r="O60" s="48"/>
    </row>
    <row r="61" spans="1:15" ht="14.25">
      <c r="A61" s="25">
        <v>61</v>
      </c>
      <c r="B61" s="26">
        <v>152.5</v>
      </c>
      <c r="C61" s="27">
        <v>1.7575773839999995</v>
      </c>
      <c r="D61" s="36"/>
      <c r="E61" s="37"/>
      <c r="F61" s="38"/>
      <c r="G61" s="34"/>
      <c r="I61" s="129">
        <f t="shared" si="0"/>
        <v>0</v>
      </c>
      <c r="J61" s="130">
        <f t="shared" si="1"/>
        <v>0</v>
      </c>
      <c r="K61" s="130">
        <f t="shared" si="2"/>
        <v>0</v>
      </c>
      <c r="L61" s="130">
        <f t="shared" si="3"/>
        <v>0</v>
      </c>
      <c r="M61" s="188">
        <v>0.064393875</v>
      </c>
      <c r="N61" s="218">
        <v>23.25015</v>
      </c>
      <c r="O61" s="48"/>
    </row>
    <row r="62" spans="1:15" ht="14.25">
      <c r="A62" s="25">
        <v>62</v>
      </c>
      <c r="B62" s="26">
        <v>155</v>
      </c>
      <c r="C62" s="27">
        <v>1.7994294719999997</v>
      </c>
      <c r="D62" s="36"/>
      <c r="E62" s="37"/>
      <c r="F62" s="38"/>
      <c r="G62" s="34"/>
      <c r="I62" s="129">
        <f t="shared" si="0"/>
        <v>0</v>
      </c>
      <c r="J62" s="130">
        <f t="shared" si="1"/>
        <v>0</v>
      </c>
      <c r="K62" s="130">
        <f t="shared" si="2"/>
        <v>0</v>
      </c>
      <c r="L62" s="130">
        <f t="shared" si="3"/>
        <v>0</v>
      </c>
      <c r="M62" s="189">
        <v>0.0654345</v>
      </c>
      <c r="N62" s="218">
        <v>23.6313</v>
      </c>
      <c r="O62" s="48"/>
    </row>
    <row r="63" spans="1:15" ht="14.25">
      <c r="A63" s="25">
        <v>63</v>
      </c>
      <c r="B63" s="26">
        <v>157.5</v>
      </c>
      <c r="C63" s="27">
        <v>1.8417021839999999</v>
      </c>
      <c r="D63" s="36"/>
      <c r="E63" s="37"/>
      <c r="F63" s="38"/>
      <c r="G63" s="34"/>
      <c r="I63" s="129">
        <f t="shared" si="0"/>
        <v>0</v>
      </c>
      <c r="J63" s="130">
        <f t="shared" si="1"/>
        <v>0</v>
      </c>
      <c r="K63" s="130">
        <f t="shared" si="2"/>
        <v>0</v>
      </c>
      <c r="L63" s="130">
        <f t="shared" si="3"/>
        <v>0</v>
      </c>
      <c r="M63" s="190">
        <v>0.066475125</v>
      </c>
      <c r="N63" s="218">
        <v>24.01245</v>
      </c>
      <c r="O63" s="48"/>
    </row>
    <row r="64" spans="1:15" ht="14.25">
      <c r="A64" s="25">
        <v>64</v>
      </c>
      <c r="B64" s="26">
        <v>160</v>
      </c>
      <c r="C64" s="27">
        <v>1.8843955199999993</v>
      </c>
      <c r="D64" s="36"/>
      <c r="E64" s="37"/>
      <c r="F64" s="38"/>
      <c r="G64" s="34"/>
      <c r="I64" s="129">
        <f t="shared" si="0"/>
        <v>0</v>
      </c>
      <c r="J64" s="130">
        <f t="shared" si="1"/>
        <v>0</v>
      </c>
      <c r="K64" s="130">
        <f t="shared" si="2"/>
        <v>0</v>
      </c>
      <c r="L64" s="130">
        <f t="shared" si="3"/>
        <v>0</v>
      </c>
      <c r="M64" s="191">
        <v>0.06751575</v>
      </c>
      <c r="N64" s="218">
        <v>24.3936</v>
      </c>
      <c r="O64" s="48"/>
    </row>
    <row r="65" spans="1:15" ht="14.25">
      <c r="A65" s="25">
        <v>65</v>
      </c>
      <c r="B65" s="26">
        <v>162.5</v>
      </c>
      <c r="C65" s="27">
        <v>1.9275094799999999</v>
      </c>
      <c r="D65" s="36"/>
      <c r="E65" s="37"/>
      <c r="F65" s="38"/>
      <c r="G65" s="34"/>
      <c r="I65" s="129">
        <f t="shared" si="0"/>
        <v>0</v>
      </c>
      <c r="J65" s="130">
        <f t="shared" si="1"/>
        <v>0</v>
      </c>
      <c r="K65" s="130">
        <f t="shared" si="2"/>
        <v>0</v>
      </c>
      <c r="L65" s="130">
        <f t="shared" si="3"/>
        <v>0</v>
      </c>
      <c r="M65" s="192">
        <v>0.068556375</v>
      </c>
      <c r="N65" s="218">
        <v>24.77475</v>
      </c>
      <c r="O65" s="48"/>
    </row>
    <row r="66" spans="1:15" ht="14.25">
      <c r="A66" s="25">
        <v>66</v>
      </c>
      <c r="B66" s="26">
        <v>165</v>
      </c>
      <c r="C66" s="27">
        <v>1.971044064</v>
      </c>
      <c r="D66" s="36"/>
      <c r="E66" s="37"/>
      <c r="F66" s="38"/>
      <c r="G66" s="34"/>
      <c r="I66" s="129">
        <f t="shared" si="0"/>
        <v>0</v>
      </c>
      <c r="J66" s="130">
        <f t="shared" si="1"/>
        <v>0</v>
      </c>
      <c r="K66" s="130">
        <f t="shared" si="2"/>
        <v>0</v>
      </c>
      <c r="L66" s="130">
        <f t="shared" si="3"/>
        <v>0</v>
      </c>
      <c r="M66" s="193">
        <v>0.069597</v>
      </c>
      <c r="N66" s="218">
        <v>25.155900000000003</v>
      </c>
      <c r="O66" s="48"/>
    </row>
    <row r="67" spans="1:15" ht="14.25">
      <c r="A67" s="25">
        <v>67</v>
      </c>
      <c r="B67" s="26">
        <v>167.5</v>
      </c>
      <c r="C67" s="27">
        <v>2.0149992719999994</v>
      </c>
      <c r="D67" s="36"/>
      <c r="E67" s="37"/>
      <c r="F67" s="38"/>
      <c r="G67" s="34"/>
      <c r="I67" s="129">
        <f t="shared" si="0"/>
        <v>0</v>
      </c>
      <c r="J67" s="130">
        <f t="shared" si="1"/>
        <v>0</v>
      </c>
      <c r="K67" s="130">
        <f t="shared" si="2"/>
        <v>0</v>
      </c>
      <c r="L67" s="130">
        <f t="shared" si="3"/>
        <v>0</v>
      </c>
      <c r="M67" s="194">
        <v>0.070637625</v>
      </c>
      <c r="N67" s="218">
        <v>25.537050000000004</v>
      </c>
      <c r="O67" s="48"/>
    </row>
    <row r="68" spans="1:15" ht="14.25">
      <c r="A68" s="25">
        <v>68</v>
      </c>
      <c r="B68" s="26">
        <v>170</v>
      </c>
      <c r="C68" s="27">
        <v>2.0593751039999995</v>
      </c>
      <c r="D68" s="36"/>
      <c r="E68" s="37"/>
      <c r="F68" s="38"/>
      <c r="G68" s="34"/>
      <c r="I68" s="129">
        <f t="shared" si="0"/>
        <v>0</v>
      </c>
      <c r="J68" s="130">
        <f t="shared" si="1"/>
        <v>0</v>
      </c>
      <c r="K68" s="130">
        <f t="shared" si="2"/>
        <v>0</v>
      </c>
      <c r="L68" s="130">
        <f t="shared" si="3"/>
        <v>0</v>
      </c>
      <c r="M68" s="195">
        <v>0.07167825</v>
      </c>
      <c r="N68" s="218">
        <v>25.918200000000006</v>
      </c>
      <c r="O68" s="48"/>
    </row>
    <row r="69" spans="1:15" ht="14.25">
      <c r="A69" s="25">
        <v>69</v>
      </c>
      <c r="B69" s="26">
        <v>172.5</v>
      </c>
      <c r="C69" s="27">
        <v>2.1041715599999997</v>
      </c>
      <c r="D69" s="36"/>
      <c r="E69" s="37"/>
      <c r="F69" s="38"/>
      <c r="G69" s="34"/>
      <c r="I69" s="129">
        <f t="shared" si="0"/>
        <v>0</v>
      </c>
      <c r="J69" s="130">
        <f t="shared" si="1"/>
        <v>0</v>
      </c>
      <c r="K69" s="130">
        <f t="shared" si="2"/>
        <v>0</v>
      </c>
      <c r="L69" s="130">
        <f t="shared" si="3"/>
        <v>0</v>
      </c>
      <c r="M69" s="196">
        <v>0.072718875</v>
      </c>
      <c r="N69" s="218">
        <v>26.29935</v>
      </c>
      <c r="O69" s="48"/>
    </row>
    <row r="70" spans="1:15" ht="14.25">
      <c r="A70" s="25">
        <v>70</v>
      </c>
      <c r="B70" s="26">
        <v>175</v>
      </c>
      <c r="C70" s="27">
        <v>2.1493886399999997</v>
      </c>
      <c r="D70" s="36"/>
      <c r="E70" s="37"/>
      <c r="F70" s="38"/>
      <c r="G70" s="34"/>
      <c r="I70" s="129">
        <f aca="true" t="shared" si="4" ref="I70:I78">C70*(D70+E70+F70+G70)</f>
        <v>0</v>
      </c>
      <c r="J70" s="130">
        <f aca="true" t="shared" si="5" ref="J70:J78">(D70/30)+(G70+E70+F70)/35</f>
        <v>0</v>
      </c>
      <c r="K70" s="130">
        <f aca="true" t="shared" si="6" ref="K70:K78">J70*M70</f>
        <v>0</v>
      </c>
      <c r="L70" s="130">
        <f aca="true" t="shared" si="7" ref="L70:L78">(D70/30*N70)+(E70+F70+G70)/35*N70</f>
        <v>0</v>
      </c>
      <c r="M70" s="197">
        <v>0.0737595</v>
      </c>
      <c r="N70" s="218">
        <v>26.680500000000002</v>
      </c>
      <c r="O70" s="48"/>
    </row>
    <row r="71" spans="1:15" ht="14.25">
      <c r="A71" s="25">
        <v>71</v>
      </c>
      <c r="B71" s="26">
        <v>177.5</v>
      </c>
      <c r="C71" s="27">
        <v>2.1950263439999995</v>
      </c>
      <c r="D71" s="36"/>
      <c r="E71" s="37"/>
      <c r="F71" s="38"/>
      <c r="G71" s="34"/>
      <c r="I71" s="129">
        <f t="shared" si="4"/>
        <v>0</v>
      </c>
      <c r="J71" s="130">
        <f t="shared" si="5"/>
        <v>0</v>
      </c>
      <c r="K71" s="130">
        <f t="shared" si="6"/>
        <v>0</v>
      </c>
      <c r="L71" s="130">
        <f t="shared" si="7"/>
        <v>0</v>
      </c>
      <c r="M71" s="198">
        <v>0.074800125</v>
      </c>
      <c r="N71" s="218">
        <v>27.061649999999997</v>
      </c>
      <c r="O71" s="48"/>
    </row>
    <row r="72" spans="1:15" ht="14.25">
      <c r="A72" s="25">
        <v>72</v>
      </c>
      <c r="B72" s="26">
        <v>180</v>
      </c>
      <c r="C72" s="27">
        <v>2.241084672</v>
      </c>
      <c r="D72" s="36"/>
      <c r="E72" s="37"/>
      <c r="F72" s="38"/>
      <c r="G72" s="34"/>
      <c r="I72" s="129">
        <f t="shared" si="4"/>
        <v>0</v>
      </c>
      <c r="J72" s="130">
        <f t="shared" si="5"/>
        <v>0</v>
      </c>
      <c r="K72" s="130">
        <f t="shared" si="6"/>
        <v>0</v>
      </c>
      <c r="L72" s="130">
        <f t="shared" si="7"/>
        <v>0</v>
      </c>
      <c r="M72" s="199">
        <v>0.07584075</v>
      </c>
      <c r="N72" s="218">
        <v>27.442800000000002</v>
      </c>
      <c r="O72" s="48"/>
    </row>
    <row r="73" spans="1:15" ht="14.25">
      <c r="A73" s="25">
        <v>73</v>
      </c>
      <c r="B73" s="26">
        <v>182.5</v>
      </c>
      <c r="C73" s="27">
        <v>2.2875636239999997</v>
      </c>
      <c r="D73" s="36"/>
      <c r="E73" s="37"/>
      <c r="F73" s="38"/>
      <c r="G73" s="34"/>
      <c r="I73" s="129">
        <f t="shared" si="4"/>
        <v>0</v>
      </c>
      <c r="J73" s="130">
        <f t="shared" si="5"/>
        <v>0</v>
      </c>
      <c r="K73" s="130">
        <f t="shared" si="6"/>
        <v>0</v>
      </c>
      <c r="L73" s="130">
        <f t="shared" si="7"/>
        <v>0</v>
      </c>
      <c r="M73" s="200">
        <v>0.076881375</v>
      </c>
      <c r="N73" s="218">
        <v>27.82395</v>
      </c>
      <c r="O73" s="48"/>
    </row>
    <row r="74" spans="1:15" ht="14.25">
      <c r="A74" s="25">
        <v>74</v>
      </c>
      <c r="B74" s="26">
        <v>185</v>
      </c>
      <c r="C74" s="27">
        <v>2.3344632</v>
      </c>
      <c r="D74" s="36"/>
      <c r="E74" s="37"/>
      <c r="F74" s="38"/>
      <c r="G74" s="34"/>
      <c r="I74" s="129">
        <f t="shared" si="4"/>
        <v>0</v>
      </c>
      <c r="J74" s="130">
        <f t="shared" si="5"/>
        <v>0</v>
      </c>
      <c r="K74" s="130">
        <f t="shared" si="6"/>
        <v>0</v>
      </c>
      <c r="L74" s="130">
        <f t="shared" si="7"/>
        <v>0</v>
      </c>
      <c r="M74" s="201">
        <v>0.077922</v>
      </c>
      <c r="N74" s="218">
        <v>28.2051</v>
      </c>
      <c r="O74" s="48"/>
    </row>
    <row r="75" spans="1:15" ht="14.25">
      <c r="A75" s="25">
        <v>75</v>
      </c>
      <c r="B75" s="26">
        <v>187.5</v>
      </c>
      <c r="C75" s="27">
        <v>2.3817833999999998</v>
      </c>
      <c r="D75" s="36"/>
      <c r="E75" s="37"/>
      <c r="F75" s="38"/>
      <c r="G75" s="34"/>
      <c r="I75" s="129">
        <f t="shared" si="4"/>
        <v>0</v>
      </c>
      <c r="J75" s="130">
        <f t="shared" si="5"/>
        <v>0</v>
      </c>
      <c r="K75" s="130">
        <f t="shared" si="6"/>
        <v>0</v>
      </c>
      <c r="L75" s="130">
        <f t="shared" si="7"/>
        <v>0</v>
      </c>
      <c r="M75" s="202">
        <v>0.078962625</v>
      </c>
      <c r="N75" s="218">
        <v>28.58625</v>
      </c>
      <c r="O75" s="48"/>
    </row>
    <row r="76" spans="1:15" ht="14.25">
      <c r="A76" s="25">
        <v>76</v>
      </c>
      <c r="B76" s="26">
        <v>190</v>
      </c>
      <c r="C76" s="27">
        <v>2.4295242239999997</v>
      </c>
      <c r="D76" s="36"/>
      <c r="E76" s="37"/>
      <c r="F76" s="38"/>
      <c r="G76" s="34"/>
      <c r="I76" s="129">
        <f t="shared" si="4"/>
        <v>0</v>
      </c>
      <c r="J76" s="130">
        <f t="shared" si="5"/>
        <v>0</v>
      </c>
      <c r="K76" s="130">
        <f t="shared" si="6"/>
        <v>0</v>
      </c>
      <c r="L76" s="130">
        <f t="shared" si="7"/>
        <v>0</v>
      </c>
      <c r="M76" s="203">
        <v>0.08000325</v>
      </c>
      <c r="N76" s="218">
        <v>28.9674</v>
      </c>
      <c r="O76" s="48"/>
    </row>
    <row r="77" spans="1:15" ht="14.25">
      <c r="A77" s="25">
        <v>77</v>
      </c>
      <c r="B77" s="26">
        <v>192.5</v>
      </c>
      <c r="C77" s="27">
        <v>2.477685672</v>
      </c>
      <c r="D77" s="36"/>
      <c r="E77" s="37"/>
      <c r="F77" s="38"/>
      <c r="G77" s="34"/>
      <c r="I77" s="129">
        <f t="shared" si="4"/>
        <v>0</v>
      </c>
      <c r="J77" s="130">
        <f t="shared" si="5"/>
        <v>0</v>
      </c>
      <c r="K77" s="130">
        <f t="shared" si="6"/>
        <v>0</v>
      </c>
      <c r="L77" s="130">
        <f t="shared" si="7"/>
        <v>0</v>
      </c>
      <c r="M77" s="204">
        <v>0.081043875</v>
      </c>
      <c r="N77" s="218">
        <v>29.348550000000007</v>
      </c>
      <c r="O77" s="48"/>
    </row>
    <row r="78" spans="1:15" ht="15" thickBot="1">
      <c r="A78" s="25">
        <v>78</v>
      </c>
      <c r="B78" s="26">
        <v>195</v>
      </c>
      <c r="C78" s="27">
        <v>2.5262677439999996</v>
      </c>
      <c r="D78" s="49"/>
      <c r="E78" s="50"/>
      <c r="F78" s="51"/>
      <c r="G78" s="35"/>
      <c r="I78" s="208">
        <f t="shared" si="4"/>
        <v>0</v>
      </c>
      <c r="J78" s="209">
        <f t="shared" si="5"/>
        <v>0</v>
      </c>
      <c r="K78" s="209">
        <f t="shared" si="6"/>
        <v>0</v>
      </c>
      <c r="L78" s="209">
        <f t="shared" si="7"/>
        <v>0</v>
      </c>
      <c r="M78" s="205">
        <v>0.0820845</v>
      </c>
      <c r="N78" s="218">
        <v>29.7297</v>
      </c>
      <c r="O78" s="52"/>
    </row>
    <row r="79" spans="3:15" ht="24" customHeight="1" thickBot="1">
      <c r="C79" s="3" t="s">
        <v>31</v>
      </c>
      <c r="D79" s="207">
        <f>SUM((D5:D78),(E5:E78),(F5:F78),(G5:G78))</f>
        <v>0</v>
      </c>
      <c r="E79" s="3"/>
      <c r="F79" s="6"/>
      <c r="G79" s="5"/>
      <c r="I79" s="210">
        <f>SUM(I5:I78)</f>
        <v>0</v>
      </c>
      <c r="J79" s="212">
        <f>SUM(J5:J78)</f>
        <v>0</v>
      </c>
      <c r="K79" s="212">
        <f>SUM(K5:K78)</f>
        <v>0</v>
      </c>
      <c r="L79" s="212">
        <f>SUM(L5:L78)</f>
        <v>0</v>
      </c>
      <c r="M79" s="24"/>
      <c r="O79" s="5"/>
    </row>
    <row r="80" spans="3:15" ht="15">
      <c r="C80" s="17"/>
      <c r="D80" s="2"/>
      <c r="E80" s="4"/>
      <c r="F80" s="6"/>
      <c r="G80" s="5"/>
      <c r="I80" s="21"/>
      <c r="O80" s="5"/>
    </row>
    <row r="81" spans="3:15" ht="12.75">
      <c r="C81" s="17"/>
      <c r="F81" s="18"/>
      <c r="G81" s="5"/>
      <c r="I81"/>
      <c r="O81" s="5"/>
    </row>
    <row r="82" spans="3:15" ht="12.75">
      <c r="C82" s="17"/>
      <c r="G82" s="5"/>
      <c r="I82"/>
      <c r="O82" s="5"/>
    </row>
    <row r="83" spans="3:15" ht="12.75">
      <c r="C83" s="17"/>
      <c r="G83" s="5"/>
      <c r="I83"/>
      <c r="O83" s="5"/>
    </row>
    <row r="84" spans="3:15" ht="12.75">
      <c r="C84" s="17"/>
      <c r="G84" s="5"/>
      <c r="I84"/>
      <c r="O84" s="5"/>
    </row>
    <row r="85" spans="3:15" ht="12.75">
      <c r="C85" s="17"/>
      <c r="G85" s="5"/>
      <c r="I85"/>
      <c r="O85" s="5"/>
    </row>
    <row r="86" spans="3:15" ht="12.75">
      <c r="C86" s="17"/>
      <c r="G86" s="5"/>
      <c r="I86"/>
      <c r="O86" s="5"/>
    </row>
    <row r="87" spans="3:15" ht="12.75">
      <c r="C87" s="17"/>
      <c r="G87" s="5"/>
      <c r="I87"/>
      <c r="O87" s="5"/>
    </row>
    <row r="88" spans="3:15" ht="12.75">
      <c r="C88" s="17"/>
      <c r="G88" s="5"/>
      <c r="I88"/>
      <c r="O88" s="5"/>
    </row>
    <row r="89" spans="3:15" ht="12.75">
      <c r="C89" s="17"/>
      <c r="G89" s="5"/>
      <c r="I89"/>
      <c r="O89" s="5"/>
    </row>
    <row r="90" spans="7:15" ht="12.75">
      <c r="G90" s="5"/>
      <c r="I90"/>
      <c r="O90" s="5"/>
    </row>
    <row r="91" spans="7:15" ht="12.75">
      <c r="G91" s="5"/>
      <c r="I91"/>
      <c r="O91" s="5"/>
    </row>
    <row r="92" spans="7:15" ht="12.75">
      <c r="G92" s="5"/>
      <c r="I92"/>
      <c r="O92" s="5"/>
    </row>
    <row r="93" spans="7:15" ht="12.75">
      <c r="G93" s="5"/>
      <c r="I93"/>
      <c r="O93" s="5"/>
    </row>
    <row r="94" spans="7:15" ht="12.75">
      <c r="G94" s="5"/>
      <c r="I94"/>
      <c r="O94" s="5"/>
    </row>
    <row r="95" spans="7:15" ht="12.75">
      <c r="G95" s="5"/>
      <c r="I95"/>
      <c r="O95" s="5"/>
    </row>
    <row r="96" spans="7:15" ht="12.75">
      <c r="G96" s="5"/>
      <c r="I96"/>
      <c r="O96" s="5"/>
    </row>
    <row r="97" spans="7:15" ht="12.75">
      <c r="G97" s="5"/>
      <c r="I97"/>
      <c r="O97" s="5"/>
    </row>
    <row r="98" spans="7:15" ht="12.75">
      <c r="G98" s="5"/>
      <c r="I98"/>
      <c r="O98" s="5"/>
    </row>
    <row r="99" spans="7:15" ht="12.75">
      <c r="G99" s="5"/>
      <c r="I99"/>
      <c r="O99" s="5"/>
    </row>
    <row r="100" spans="7:15" ht="12.75">
      <c r="G100" s="5"/>
      <c r="I100"/>
      <c r="O100" s="5"/>
    </row>
    <row r="101" spans="7:15" ht="12.75">
      <c r="G101" s="5"/>
      <c r="I101"/>
      <c r="O101" s="5"/>
    </row>
    <row r="102" spans="7:15" ht="12.75">
      <c r="G102" s="5"/>
      <c r="I102"/>
      <c r="O102" s="5"/>
    </row>
    <row r="103" spans="7:15" ht="12.75">
      <c r="G103" s="5"/>
      <c r="I103"/>
      <c r="O103" s="5"/>
    </row>
  </sheetData>
  <sheetProtection formatCells="0" formatColumns="0" formatRows="0" insertColumns="0" insertRows="0" insertHyperlinks="0" deleteColumns="0" deleteRows="0" sort="0"/>
  <protectedRanges>
    <protectedRange sqref="O1:O65536 D1:G65536" name="区域2"/>
    <protectedRange sqref="A2:B2" name="区域1"/>
  </protectedRanges>
  <mergeCells count="4">
    <mergeCell ref="O3:O4"/>
    <mergeCell ref="A3:B3"/>
    <mergeCell ref="E3:G3"/>
    <mergeCell ref="D2:G2"/>
  </mergeCells>
  <printOptions/>
  <pageMargins left="0.15748031496062992" right="0.15748031496062992" top="0.1968503937007874" bottom="0.1968503937007874" header="0.5118110236220472" footer="0.5118110236220472"/>
  <pageSetup orientation="landscape" paperSize="9" r:id="rId1"/>
</worksheet>
</file>

<file path=xl/worksheets/sheet7.xml><?xml version="1.0" encoding="utf-8"?>
<worksheet xmlns="http://schemas.openxmlformats.org/spreadsheetml/2006/main" xmlns:r="http://schemas.openxmlformats.org/officeDocument/2006/relationships">
  <sheetPr codeName="Sheet7"/>
  <dimension ref="A1:O127"/>
  <sheetViews>
    <sheetView showGridLines="0" workbookViewId="0" topLeftCell="A1">
      <selection activeCell="D5" sqref="D5"/>
    </sheetView>
  </sheetViews>
  <sheetFormatPr defaultColWidth="9.140625" defaultRowHeight="12.75"/>
  <cols>
    <col min="1" max="1" width="5.140625" style="3" customWidth="1"/>
    <col min="2" max="2" width="4.57421875" style="3" customWidth="1"/>
    <col min="3" max="3" width="11.28125" style="3" customWidth="1"/>
    <col min="4" max="4" width="10.57421875" style="0" customWidth="1"/>
    <col min="5" max="5" width="9.7109375" style="5" customWidth="1"/>
    <col min="6" max="6" width="10.00390625" style="3" customWidth="1"/>
    <col min="7" max="7" width="10.28125" style="3" customWidth="1"/>
    <col min="8" max="8" width="1.421875" style="0" customWidth="1"/>
    <col min="9" max="9" width="14.421875" style="5" customWidth="1"/>
    <col min="10" max="10" width="9.28125" style="55" customWidth="1"/>
    <col min="11" max="11" width="12.140625" style="55" customWidth="1"/>
    <col min="12" max="12" width="8.57421875" style="57" customWidth="1"/>
    <col min="13" max="13" width="8.00390625" style="0" customWidth="1"/>
    <col min="14" max="14" width="12.00390625" style="0" customWidth="1"/>
    <col min="15" max="15" width="18.00390625" style="3" customWidth="1"/>
    <col min="16" max="16384" width="8.8515625" style="0" customWidth="1"/>
  </cols>
  <sheetData>
    <row r="1" spans="1:14" s="3" customFormat="1" ht="13.5" thickBot="1">
      <c r="A1" s="20" t="s">
        <v>25</v>
      </c>
      <c r="B1" s="20"/>
      <c r="C1" s="20"/>
      <c r="D1" s="20"/>
      <c r="E1" s="5"/>
      <c r="F1" s="14"/>
      <c r="I1" s="5"/>
      <c r="J1" s="54"/>
      <c r="K1" s="54"/>
      <c r="L1" s="57"/>
      <c r="N1" s="62"/>
    </row>
    <row r="2" spans="1:15" s="214" customFormat="1" ht="13.5" thickBot="1">
      <c r="A2" s="206" t="s">
        <v>26</v>
      </c>
      <c r="B2" s="206" t="s">
        <v>72</v>
      </c>
      <c r="C2" s="58"/>
      <c r="D2" s="240" t="s">
        <v>88</v>
      </c>
      <c r="E2" s="241"/>
      <c r="F2" s="241"/>
      <c r="G2" s="242"/>
      <c r="I2" s="117"/>
      <c r="J2" s="119"/>
      <c r="K2" s="119"/>
      <c r="L2" s="219"/>
      <c r="O2" s="28"/>
    </row>
    <row r="3" spans="1:15" s="121" customFormat="1" ht="12.75">
      <c r="A3" s="233" t="s">
        <v>28</v>
      </c>
      <c r="B3" s="233"/>
      <c r="C3" s="15"/>
      <c r="D3" s="116" t="s">
        <v>84</v>
      </c>
      <c r="E3" s="238" t="s">
        <v>36</v>
      </c>
      <c r="F3" s="238"/>
      <c r="G3" s="239"/>
      <c r="I3" s="117"/>
      <c r="J3" s="119"/>
      <c r="K3" s="119"/>
      <c r="L3" s="219"/>
      <c r="O3" s="236" t="s">
        <v>35</v>
      </c>
    </row>
    <row r="4" spans="1:15" s="121" customFormat="1" ht="15.75" thickBot="1">
      <c r="A4" s="15" t="s">
        <v>29</v>
      </c>
      <c r="B4" s="15" t="s">
        <v>24</v>
      </c>
      <c r="C4" s="16" t="s">
        <v>0</v>
      </c>
      <c r="D4" s="19" t="s">
        <v>27</v>
      </c>
      <c r="E4" s="215" t="s">
        <v>85</v>
      </c>
      <c r="F4" s="215" t="s">
        <v>86</v>
      </c>
      <c r="G4" s="216" t="s">
        <v>87</v>
      </c>
      <c r="I4" s="124" t="s">
        <v>30</v>
      </c>
      <c r="J4" s="125" t="s">
        <v>44</v>
      </c>
      <c r="K4" s="126" t="s">
        <v>32</v>
      </c>
      <c r="L4" s="126" t="s">
        <v>10</v>
      </c>
      <c r="M4" s="127" t="s">
        <v>33</v>
      </c>
      <c r="N4" s="217" t="s">
        <v>34</v>
      </c>
      <c r="O4" s="237"/>
    </row>
    <row r="5" spans="1:15" ht="14.25">
      <c r="A5" s="25">
        <v>5</v>
      </c>
      <c r="B5" s="26">
        <v>12.5</v>
      </c>
      <c r="C5" s="27">
        <v>0.15704362800000002</v>
      </c>
      <c r="D5" s="36"/>
      <c r="E5" s="37"/>
      <c r="F5" s="38"/>
      <c r="G5" s="34"/>
      <c r="I5" s="129">
        <f>C5*(D5+E5+F5+G5)</f>
        <v>0</v>
      </c>
      <c r="J5" s="130">
        <f>(D5/20)+(G5+E5+F5)/35</f>
        <v>0</v>
      </c>
      <c r="K5" s="130">
        <f aca="true" t="shared" si="0" ref="K5:K36">(D5/20*M5)+(E5+F5+G5)/35*M5</f>
        <v>0</v>
      </c>
      <c r="L5" s="130">
        <f aca="true" t="shared" si="1" ref="L5:L36">(D5/20*N5)+(E5+F5+G5)/35*N5</f>
        <v>0</v>
      </c>
      <c r="M5" s="131">
        <v>0.006118875</v>
      </c>
      <c r="N5" s="218">
        <v>1.90575</v>
      </c>
      <c r="O5" s="47"/>
    </row>
    <row r="6" spans="1:15" ht="14.25">
      <c r="A6" s="25">
        <v>6</v>
      </c>
      <c r="B6" s="26">
        <v>15</v>
      </c>
      <c r="C6" s="27">
        <v>0.18854196480000002</v>
      </c>
      <c r="D6" s="36"/>
      <c r="E6" s="37"/>
      <c r="F6" s="38"/>
      <c r="G6" s="34"/>
      <c r="I6" s="129">
        <f aca="true" t="shared" si="2" ref="I6:I69">C6*(D6+E6+F6+G6)</f>
        <v>0</v>
      </c>
      <c r="J6" s="130">
        <f aca="true" t="shared" si="3" ref="J6:J69">(D6/20)+(G6+E6+F6)/35</f>
        <v>0</v>
      </c>
      <c r="K6" s="130">
        <f t="shared" si="0"/>
        <v>0</v>
      </c>
      <c r="L6" s="130">
        <f t="shared" si="1"/>
        <v>0</v>
      </c>
      <c r="M6" s="133">
        <v>0.0071595</v>
      </c>
      <c r="N6" s="218">
        <v>2.2869</v>
      </c>
      <c r="O6" s="48"/>
    </row>
    <row r="7" spans="1:15" ht="14.25">
      <c r="A7" s="25">
        <v>7</v>
      </c>
      <c r="B7" s="26">
        <v>17.5</v>
      </c>
      <c r="C7" s="27">
        <v>0.220070172</v>
      </c>
      <c r="D7" s="36"/>
      <c r="E7" s="37"/>
      <c r="F7" s="38"/>
      <c r="G7" s="34"/>
      <c r="I7" s="129">
        <f t="shared" si="2"/>
        <v>0</v>
      </c>
      <c r="J7" s="130">
        <f t="shared" si="3"/>
        <v>0</v>
      </c>
      <c r="K7" s="130">
        <f t="shared" si="0"/>
        <v>0</v>
      </c>
      <c r="L7" s="130">
        <f t="shared" si="1"/>
        <v>0</v>
      </c>
      <c r="M7" s="134">
        <v>0.008200125</v>
      </c>
      <c r="N7" s="218">
        <v>2.6680500000000005</v>
      </c>
      <c r="O7" s="48"/>
    </row>
    <row r="8" spans="1:15" ht="14.25">
      <c r="A8" s="25">
        <v>8</v>
      </c>
      <c r="B8" s="26">
        <v>20</v>
      </c>
      <c r="C8" s="27">
        <v>0.25162824959999996</v>
      </c>
      <c r="D8" s="36"/>
      <c r="E8" s="37"/>
      <c r="F8" s="38"/>
      <c r="G8" s="34"/>
      <c r="I8" s="129">
        <f t="shared" si="2"/>
        <v>0</v>
      </c>
      <c r="J8" s="130">
        <f t="shared" si="3"/>
        <v>0</v>
      </c>
      <c r="K8" s="130">
        <f t="shared" si="0"/>
        <v>0</v>
      </c>
      <c r="L8" s="130">
        <f t="shared" si="1"/>
        <v>0</v>
      </c>
      <c r="M8" s="135">
        <v>0.00924075</v>
      </c>
      <c r="N8" s="218">
        <v>3.0492</v>
      </c>
      <c r="O8" s="48"/>
    </row>
    <row r="9" spans="1:15" ht="14.25">
      <c r="A9" s="25">
        <v>9</v>
      </c>
      <c r="B9" s="26">
        <v>22.5</v>
      </c>
      <c r="C9" s="27">
        <v>0.2832161976</v>
      </c>
      <c r="D9" s="36"/>
      <c r="E9" s="37"/>
      <c r="F9" s="38"/>
      <c r="G9" s="34"/>
      <c r="I9" s="129">
        <f t="shared" si="2"/>
        <v>0</v>
      </c>
      <c r="J9" s="130">
        <f t="shared" si="3"/>
        <v>0</v>
      </c>
      <c r="K9" s="130">
        <f t="shared" si="0"/>
        <v>0</v>
      </c>
      <c r="L9" s="130">
        <f t="shared" si="1"/>
        <v>0</v>
      </c>
      <c r="M9" s="136">
        <v>0.010281375</v>
      </c>
      <c r="N9" s="218">
        <v>3.4303500000000002</v>
      </c>
      <c r="O9" s="48"/>
    </row>
    <row r="10" spans="1:15" ht="14.25">
      <c r="A10" s="25">
        <v>10</v>
      </c>
      <c r="B10" s="26">
        <v>25</v>
      </c>
      <c r="C10" s="27">
        <v>0.31483401600000005</v>
      </c>
      <c r="D10" s="36"/>
      <c r="E10" s="37"/>
      <c r="F10" s="38"/>
      <c r="G10" s="34"/>
      <c r="I10" s="129">
        <f t="shared" si="2"/>
        <v>0</v>
      </c>
      <c r="J10" s="130">
        <f t="shared" si="3"/>
        <v>0</v>
      </c>
      <c r="K10" s="130">
        <f t="shared" si="0"/>
        <v>0</v>
      </c>
      <c r="L10" s="130">
        <f t="shared" si="1"/>
        <v>0</v>
      </c>
      <c r="M10" s="137">
        <v>0.011322</v>
      </c>
      <c r="N10" s="218">
        <v>3.8115</v>
      </c>
      <c r="O10" s="48"/>
    </row>
    <row r="11" spans="1:15" ht="14.25">
      <c r="A11" s="25">
        <v>11</v>
      </c>
      <c r="B11" s="26">
        <v>27.5</v>
      </c>
      <c r="C11" s="27">
        <v>0.3464817048</v>
      </c>
      <c r="D11" s="36"/>
      <c r="E11" s="37"/>
      <c r="F11" s="38"/>
      <c r="G11" s="34"/>
      <c r="I11" s="129">
        <f t="shared" si="2"/>
        <v>0</v>
      </c>
      <c r="J11" s="130">
        <f t="shared" si="3"/>
        <v>0</v>
      </c>
      <c r="K11" s="130">
        <f t="shared" si="0"/>
        <v>0</v>
      </c>
      <c r="L11" s="130">
        <f t="shared" si="1"/>
        <v>0</v>
      </c>
      <c r="M11" s="138">
        <v>0.012362625</v>
      </c>
      <c r="N11" s="218">
        <v>4.19265</v>
      </c>
      <c r="O11" s="48"/>
    </row>
    <row r="12" spans="1:15" ht="14.25">
      <c r="A12" s="25">
        <v>12</v>
      </c>
      <c r="B12" s="26">
        <v>30</v>
      </c>
      <c r="C12" s="27">
        <v>0.37815926400000005</v>
      </c>
      <c r="D12" s="36"/>
      <c r="E12" s="37"/>
      <c r="F12" s="38"/>
      <c r="G12" s="34"/>
      <c r="I12" s="129">
        <f t="shared" si="2"/>
        <v>0</v>
      </c>
      <c r="J12" s="130">
        <f t="shared" si="3"/>
        <v>0</v>
      </c>
      <c r="K12" s="130">
        <f t="shared" si="0"/>
        <v>0</v>
      </c>
      <c r="L12" s="130">
        <f t="shared" si="1"/>
        <v>0</v>
      </c>
      <c r="M12" s="139">
        <v>0.01340325</v>
      </c>
      <c r="N12" s="218">
        <v>4.5738</v>
      </c>
      <c r="O12" s="48"/>
    </row>
    <row r="13" spans="1:15" ht="14.25">
      <c r="A13" s="25">
        <v>13</v>
      </c>
      <c r="B13" s="26">
        <v>32.5</v>
      </c>
      <c r="C13" s="27">
        <v>0.4098666936000001</v>
      </c>
      <c r="D13" s="36"/>
      <c r="E13" s="37"/>
      <c r="F13" s="38"/>
      <c r="G13" s="34"/>
      <c r="I13" s="129">
        <f t="shared" si="2"/>
        <v>0</v>
      </c>
      <c r="J13" s="130">
        <f t="shared" si="3"/>
        <v>0</v>
      </c>
      <c r="K13" s="130">
        <f t="shared" si="0"/>
        <v>0</v>
      </c>
      <c r="L13" s="130">
        <f t="shared" si="1"/>
        <v>0</v>
      </c>
      <c r="M13" s="140">
        <v>0.014443875</v>
      </c>
      <c r="N13" s="218">
        <v>4.95495</v>
      </c>
      <c r="O13" s="48"/>
    </row>
    <row r="14" spans="1:15" ht="14.25">
      <c r="A14" s="25">
        <v>14</v>
      </c>
      <c r="B14" s="26">
        <v>35</v>
      </c>
      <c r="C14" s="27">
        <v>0.4416039936</v>
      </c>
      <c r="D14" s="36"/>
      <c r="E14" s="37"/>
      <c r="F14" s="38"/>
      <c r="G14" s="34"/>
      <c r="I14" s="129">
        <f t="shared" si="2"/>
        <v>0</v>
      </c>
      <c r="J14" s="130">
        <f t="shared" si="3"/>
        <v>0</v>
      </c>
      <c r="K14" s="130">
        <f t="shared" si="0"/>
        <v>0</v>
      </c>
      <c r="L14" s="130">
        <f t="shared" si="1"/>
        <v>0</v>
      </c>
      <c r="M14" s="141">
        <v>0.0154845</v>
      </c>
      <c r="N14" s="218">
        <v>5.336100000000001</v>
      </c>
      <c r="O14" s="48"/>
    </row>
    <row r="15" spans="1:15" ht="14.25">
      <c r="A15" s="25">
        <v>15</v>
      </c>
      <c r="B15" s="26">
        <v>37.5</v>
      </c>
      <c r="C15" s="27">
        <v>0.473371164</v>
      </c>
      <c r="D15" s="36"/>
      <c r="E15" s="37"/>
      <c r="F15" s="38"/>
      <c r="G15" s="34"/>
      <c r="I15" s="129">
        <f t="shared" si="2"/>
        <v>0</v>
      </c>
      <c r="J15" s="130">
        <f t="shared" si="3"/>
        <v>0</v>
      </c>
      <c r="K15" s="130">
        <f t="shared" si="0"/>
        <v>0</v>
      </c>
      <c r="L15" s="130">
        <f t="shared" si="1"/>
        <v>0</v>
      </c>
      <c r="M15" s="142">
        <v>0.016525125</v>
      </c>
      <c r="N15" s="218">
        <v>5.717250000000001</v>
      </c>
      <c r="O15" s="48"/>
    </row>
    <row r="16" spans="1:15" ht="14.25">
      <c r="A16" s="25">
        <v>16</v>
      </c>
      <c r="B16" s="26">
        <v>40</v>
      </c>
      <c r="C16" s="27">
        <v>0.5051682047999999</v>
      </c>
      <c r="D16" s="36"/>
      <c r="E16" s="37"/>
      <c r="F16" s="38"/>
      <c r="G16" s="34"/>
      <c r="I16" s="129">
        <f t="shared" si="2"/>
        <v>0</v>
      </c>
      <c r="J16" s="130">
        <f t="shared" si="3"/>
        <v>0</v>
      </c>
      <c r="K16" s="130">
        <f t="shared" si="0"/>
        <v>0</v>
      </c>
      <c r="L16" s="130">
        <f t="shared" si="1"/>
        <v>0</v>
      </c>
      <c r="M16" s="143">
        <v>0.01756575</v>
      </c>
      <c r="N16" s="218">
        <v>6.0984</v>
      </c>
      <c r="O16" s="48"/>
    </row>
    <row r="17" spans="1:15" ht="14.25">
      <c r="A17" s="25">
        <v>17</v>
      </c>
      <c r="B17" s="26">
        <v>42.5</v>
      </c>
      <c r="C17" s="27">
        <v>0.536995116</v>
      </c>
      <c r="D17" s="36"/>
      <c r="E17" s="37"/>
      <c r="F17" s="38"/>
      <c r="G17" s="34"/>
      <c r="I17" s="129">
        <f t="shared" si="2"/>
        <v>0</v>
      </c>
      <c r="J17" s="130">
        <f t="shared" si="3"/>
        <v>0</v>
      </c>
      <c r="K17" s="130">
        <f t="shared" si="0"/>
        <v>0</v>
      </c>
      <c r="L17" s="130">
        <f t="shared" si="1"/>
        <v>0</v>
      </c>
      <c r="M17" s="144">
        <v>0.018606375</v>
      </c>
      <c r="N17" s="218">
        <v>6.4795500000000015</v>
      </c>
      <c r="O17" s="48"/>
    </row>
    <row r="18" spans="1:15" ht="14.25">
      <c r="A18" s="25">
        <v>18</v>
      </c>
      <c r="B18" s="26">
        <v>45</v>
      </c>
      <c r="C18" s="27">
        <v>0.5688518976</v>
      </c>
      <c r="D18" s="36"/>
      <c r="E18" s="37"/>
      <c r="F18" s="38"/>
      <c r="G18" s="34"/>
      <c r="I18" s="129">
        <f t="shared" si="2"/>
        <v>0</v>
      </c>
      <c r="J18" s="130">
        <f t="shared" si="3"/>
        <v>0</v>
      </c>
      <c r="K18" s="130">
        <f t="shared" si="0"/>
        <v>0</v>
      </c>
      <c r="L18" s="130">
        <f t="shared" si="1"/>
        <v>0</v>
      </c>
      <c r="M18" s="145">
        <v>0.019647</v>
      </c>
      <c r="N18" s="218">
        <v>6.8607000000000005</v>
      </c>
      <c r="O18" s="48"/>
    </row>
    <row r="19" spans="1:15" ht="14.25">
      <c r="A19" s="25">
        <v>19</v>
      </c>
      <c r="B19" s="26">
        <v>47.5</v>
      </c>
      <c r="C19" s="27">
        <v>0.6007385496</v>
      </c>
      <c r="D19" s="36"/>
      <c r="E19" s="37"/>
      <c r="F19" s="38"/>
      <c r="G19" s="34"/>
      <c r="I19" s="129">
        <f t="shared" si="2"/>
        <v>0</v>
      </c>
      <c r="J19" s="130">
        <f t="shared" si="3"/>
        <v>0</v>
      </c>
      <c r="K19" s="130">
        <f t="shared" si="0"/>
        <v>0</v>
      </c>
      <c r="L19" s="130">
        <f t="shared" si="1"/>
        <v>0</v>
      </c>
      <c r="M19" s="146">
        <v>0.020687625</v>
      </c>
      <c r="N19" s="218">
        <v>7.24185</v>
      </c>
      <c r="O19" s="48"/>
    </row>
    <row r="20" spans="1:15" ht="14.25">
      <c r="A20" s="25">
        <v>20</v>
      </c>
      <c r="B20" s="26">
        <v>50</v>
      </c>
      <c r="C20" s="27">
        <v>0.6027846719999999</v>
      </c>
      <c r="D20" s="36"/>
      <c r="E20" s="37"/>
      <c r="F20" s="38"/>
      <c r="G20" s="34"/>
      <c r="I20" s="129">
        <f t="shared" si="2"/>
        <v>0</v>
      </c>
      <c r="J20" s="130">
        <f t="shared" si="3"/>
        <v>0</v>
      </c>
      <c r="K20" s="130">
        <f t="shared" si="0"/>
        <v>0</v>
      </c>
      <c r="L20" s="130">
        <f t="shared" si="1"/>
        <v>0</v>
      </c>
      <c r="M20" s="147">
        <v>0.02172825</v>
      </c>
      <c r="N20" s="218">
        <v>7.623</v>
      </c>
      <c r="O20" s="48"/>
    </row>
    <row r="21" spans="1:15" ht="14.25">
      <c r="A21" s="25">
        <v>21</v>
      </c>
      <c r="B21" s="26">
        <v>52.5</v>
      </c>
      <c r="C21" s="27">
        <v>0.6332375447999999</v>
      </c>
      <c r="D21" s="36"/>
      <c r="E21" s="37"/>
      <c r="F21" s="38"/>
      <c r="G21" s="34"/>
      <c r="I21" s="129">
        <f t="shared" si="2"/>
        <v>0</v>
      </c>
      <c r="J21" s="130">
        <f t="shared" si="3"/>
        <v>0</v>
      </c>
      <c r="K21" s="130">
        <f t="shared" si="0"/>
        <v>0</v>
      </c>
      <c r="L21" s="130">
        <f t="shared" si="1"/>
        <v>0</v>
      </c>
      <c r="M21" s="148">
        <v>0.022768875</v>
      </c>
      <c r="N21" s="218">
        <v>8.004150000000001</v>
      </c>
      <c r="O21" s="48"/>
    </row>
    <row r="22" spans="1:15" ht="14.25">
      <c r="A22" s="25">
        <v>22</v>
      </c>
      <c r="B22" s="26">
        <v>55</v>
      </c>
      <c r="C22" s="27">
        <v>0.6637202880000002</v>
      </c>
      <c r="D22" s="36"/>
      <c r="E22" s="37"/>
      <c r="F22" s="38"/>
      <c r="G22" s="34"/>
      <c r="I22" s="129">
        <f t="shared" si="2"/>
        <v>0</v>
      </c>
      <c r="J22" s="130">
        <f t="shared" si="3"/>
        <v>0</v>
      </c>
      <c r="K22" s="130">
        <f t="shared" si="0"/>
        <v>0</v>
      </c>
      <c r="L22" s="130">
        <f t="shared" si="1"/>
        <v>0</v>
      </c>
      <c r="M22" s="149">
        <v>0.0238095</v>
      </c>
      <c r="N22" s="218">
        <v>8.3853</v>
      </c>
      <c r="O22" s="48"/>
    </row>
    <row r="23" spans="1:15" ht="14.25">
      <c r="A23" s="25">
        <v>23</v>
      </c>
      <c r="B23" s="26">
        <v>57.5</v>
      </c>
      <c r="C23" s="27">
        <v>0.6942329016</v>
      </c>
      <c r="D23" s="36"/>
      <c r="E23" s="37"/>
      <c r="F23" s="38"/>
      <c r="G23" s="34"/>
      <c r="I23" s="129">
        <f t="shared" si="2"/>
        <v>0</v>
      </c>
      <c r="J23" s="130">
        <f t="shared" si="3"/>
        <v>0</v>
      </c>
      <c r="K23" s="130">
        <f t="shared" si="0"/>
        <v>0</v>
      </c>
      <c r="L23" s="130">
        <f t="shared" si="1"/>
        <v>0</v>
      </c>
      <c r="M23" s="150">
        <v>0.024850125</v>
      </c>
      <c r="N23" s="218">
        <v>8.76645</v>
      </c>
      <c r="O23" s="48"/>
    </row>
    <row r="24" spans="1:15" ht="14.25">
      <c r="A24" s="25">
        <v>24</v>
      </c>
      <c r="B24" s="26">
        <v>60</v>
      </c>
      <c r="C24" s="27">
        <v>0.7327479148415998</v>
      </c>
      <c r="D24" s="36"/>
      <c r="E24" s="37"/>
      <c r="F24" s="38"/>
      <c r="G24" s="34"/>
      <c r="I24" s="129">
        <f t="shared" si="2"/>
        <v>0</v>
      </c>
      <c r="J24" s="130">
        <f t="shared" si="3"/>
        <v>0</v>
      </c>
      <c r="K24" s="130">
        <f t="shared" si="0"/>
        <v>0</v>
      </c>
      <c r="L24" s="130">
        <f t="shared" si="1"/>
        <v>0</v>
      </c>
      <c r="M24" s="151">
        <v>0.02589075</v>
      </c>
      <c r="N24" s="218">
        <v>9.1476</v>
      </c>
      <c r="O24" s="48"/>
    </row>
    <row r="25" spans="1:15" ht="14.25">
      <c r="A25" s="25">
        <v>25</v>
      </c>
      <c r="B25" s="26">
        <v>62.5</v>
      </c>
      <c r="C25" s="27">
        <v>0.76403423901</v>
      </c>
      <c r="D25" s="36"/>
      <c r="E25" s="37"/>
      <c r="F25" s="38"/>
      <c r="G25" s="34"/>
      <c r="I25" s="129">
        <f t="shared" si="2"/>
        <v>0</v>
      </c>
      <c r="J25" s="130">
        <f t="shared" si="3"/>
        <v>0</v>
      </c>
      <c r="K25" s="130">
        <f t="shared" si="0"/>
        <v>0</v>
      </c>
      <c r="L25" s="130">
        <f t="shared" si="1"/>
        <v>0</v>
      </c>
      <c r="M25" s="152">
        <v>0.026931375</v>
      </c>
      <c r="N25" s="218">
        <v>9.52875</v>
      </c>
      <c r="O25" s="48"/>
    </row>
    <row r="26" spans="1:15" ht="14.25">
      <c r="A26" s="25">
        <v>26</v>
      </c>
      <c r="B26" s="26">
        <v>65</v>
      </c>
      <c r="C26" s="27">
        <v>0.8080062681600002</v>
      </c>
      <c r="D26" s="36"/>
      <c r="E26" s="37"/>
      <c r="F26" s="38"/>
      <c r="G26" s="34"/>
      <c r="I26" s="129">
        <f t="shared" si="2"/>
        <v>0</v>
      </c>
      <c r="J26" s="130">
        <f t="shared" si="3"/>
        <v>0</v>
      </c>
      <c r="K26" s="130">
        <f t="shared" si="0"/>
        <v>0</v>
      </c>
      <c r="L26" s="130">
        <f t="shared" si="1"/>
        <v>0</v>
      </c>
      <c r="M26" s="153">
        <v>0.027972</v>
      </c>
      <c r="N26" s="218">
        <v>9.9099</v>
      </c>
      <c r="O26" s="48"/>
    </row>
    <row r="27" spans="1:15" ht="14.25">
      <c r="A27" s="25">
        <v>27</v>
      </c>
      <c r="B27" s="26">
        <v>67.5</v>
      </c>
      <c r="C27" s="27">
        <v>0.8556166987199998</v>
      </c>
      <c r="D27" s="36"/>
      <c r="E27" s="37"/>
      <c r="F27" s="38"/>
      <c r="G27" s="34"/>
      <c r="I27" s="129">
        <f t="shared" si="2"/>
        <v>0</v>
      </c>
      <c r="J27" s="130">
        <f t="shared" si="3"/>
        <v>0</v>
      </c>
      <c r="K27" s="130">
        <f t="shared" si="0"/>
        <v>0</v>
      </c>
      <c r="L27" s="130">
        <f t="shared" si="1"/>
        <v>0</v>
      </c>
      <c r="M27" s="154">
        <v>0.029012625</v>
      </c>
      <c r="N27" s="218">
        <v>10.29105</v>
      </c>
      <c r="O27" s="48"/>
    </row>
    <row r="28" spans="1:15" ht="14.25">
      <c r="A28" s="25">
        <v>28</v>
      </c>
      <c r="B28" s="26">
        <v>70</v>
      </c>
      <c r="C28" s="27">
        <v>0.9046190899200001</v>
      </c>
      <c r="D28" s="36"/>
      <c r="E28" s="37"/>
      <c r="F28" s="38"/>
      <c r="G28" s="34"/>
      <c r="I28" s="129">
        <f t="shared" si="2"/>
        <v>0</v>
      </c>
      <c r="J28" s="130">
        <f t="shared" si="3"/>
        <v>0</v>
      </c>
      <c r="K28" s="130">
        <f t="shared" si="0"/>
        <v>0</v>
      </c>
      <c r="L28" s="130">
        <f t="shared" si="1"/>
        <v>0</v>
      </c>
      <c r="M28" s="155">
        <v>0.03005325</v>
      </c>
      <c r="N28" s="218">
        <v>10.672200000000002</v>
      </c>
      <c r="O28" s="48"/>
    </row>
    <row r="29" spans="1:15" ht="14.25">
      <c r="A29" s="25">
        <v>29</v>
      </c>
      <c r="B29" s="26">
        <v>72.5</v>
      </c>
      <c r="C29" s="27">
        <v>0.955031364</v>
      </c>
      <c r="D29" s="36"/>
      <c r="E29" s="37"/>
      <c r="F29" s="38"/>
      <c r="G29" s="34"/>
      <c r="I29" s="129">
        <f t="shared" si="2"/>
        <v>0</v>
      </c>
      <c r="J29" s="130">
        <f t="shared" si="3"/>
        <v>0</v>
      </c>
      <c r="K29" s="130">
        <f t="shared" si="0"/>
        <v>0</v>
      </c>
      <c r="L29" s="130">
        <f t="shared" si="1"/>
        <v>0</v>
      </c>
      <c r="M29" s="156">
        <v>0.031093875</v>
      </c>
      <c r="N29" s="218">
        <v>11.053350000000002</v>
      </c>
      <c r="O29" s="48"/>
    </row>
    <row r="30" spans="1:15" ht="14.25">
      <c r="A30" s="25">
        <v>30</v>
      </c>
      <c r="B30" s="26">
        <v>75</v>
      </c>
      <c r="C30" s="27">
        <v>1.0068714432</v>
      </c>
      <c r="D30" s="36"/>
      <c r="E30" s="37"/>
      <c r="F30" s="38"/>
      <c r="G30" s="34"/>
      <c r="I30" s="129">
        <f t="shared" si="2"/>
        <v>0</v>
      </c>
      <c r="J30" s="130">
        <f t="shared" si="3"/>
        <v>0</v>
      </c>
      <c r="K30" s="130">
        <f t="shared" si="0"/>
        <v>0</v>
      </c>
      <c r="L30" s="130">
        <f t="shared" si="1"/>
        <v>0</v>
      </c>
      <c r="M30" s="157">
        <v>0.0321345</v>
      </c>
      <c r="N30" s="218">
        <v>11.434500000000002</v>
      </c>
      <c r="O30" s="48"/>
    </row>
    <row r="31" spans="1:15" ht="14.25">
      <c r="A31" s="25">
        <v>31</v>
      </c>
      <c r="B31" s="26">
        <v>77.5</v>
      </c>
      <c r="C31" s="27">
        <v>1.06015724976</v>
      </c>
      <c r="D31" s="36"/>
      <c r="E31" s="37"/>
      <c r="F31" s="38"/>
      <c r="G31" s="34"/>
      <c r="I31" s="129">
        <f t="shared" si="2"/>
        <v>0</v>
      </c>
      <c r="J31" s="130">
        <f t="shared" si="3"/>
        <v>0</v>
      </c>
      <c r="K31" s="130">
        <f t="shared" si="0"/>
        <v>0</v>
      </c>
      <c r="L31" s="130">
        <f t="shared" si="1"/>
        <v>0</v>
      </c>
      <c r="M31" s="158">
        <v>0.033175125</v>
      </c>
      <c r="N31" s="218">
        <v>11.81565</v>
      </c>
      <c r="O31" s="48"/>
    </row>
    <row r="32" spans="1:15" ht="14.25">
      <c r="A32" s="25">
        <v>32</v>
      </c>
      <c r="B32" s="26">
        <v>80</v>
      </c>
      <c r="C32" s="27">
        <v>1.11490670592</v>
      </c>
      <c r="D32" s="36"/>
      <c r="E32" s="37"/>
      <c r="F32" s="38"/>
      <c r="G32" s="34"/>
      <c r="I32" s="129">
        <f t="shared" si="2"/>
        <v>0</v>
      </c>
      <c r="J32" s="130">
        <f t="shared" si="3"/>
        <v>0</v>
      </c>
      <c r="K32" s="130">
        <f t="shared" si="0"/>
        <v>0</v>
      </c>
      <c r="L32" s="130">
        <f t="shared" si="1"/>
        <v>0</v>
      </c>
      <c r="M32" s="159">
        <v>0.03421575</v>
      </c>
      <c r="N32" s="218">
        <v>12.1968</v>
      </c>
      <c r="O32" s="48"/>
    </row>
    <row r="33" spans="1:15" ht="14.25">
      <c r="A33" s="25">
        <v>33</v>
      </c>
      <c r="B33" s="26">
        <v>82.5</v>
      </c>
      <c r="C33" s="27">
        <v>1.1711377339200002</v>
      </c>
      <c r="D33" s="36"/>
      <c r="E33" s="37"/>
      <c r="F33" s="38"/>
      <c r="G33" s="34"/>
      <c r="I33" s="129">
        <f t="shared" si="2"/>
        <v>0</v>
      </c>
      <c r="J33" s="130">
        <f t="shared" si="3"/>
        <v>0</v>
      </c>
      <c r="K33" s="130">
        <f t="shared" si="0"/>
        <v>0</v>
      </c>
      <c r="L33" s="130">
        <f t="shared" si="1"/>
        <v>0</v>
      </c>
      <c r="M33" s="160">
        <v>0.035256375</v>
      </c>
      <c r="N33" s="218">
        <v>12.577950000000001</v>
      </c>
      <c r="O33" s="48"/>
    </row>
    <row r="34" spans="1:15" ht="14.25">
      <c r="A34" s="25">
        <v>34</v>
      </c>
      <c r="B34" s="26">
        <v>85</v>
      </c>
      <c r="C34" s="27">
        <v>1.228868256</v>
      </c>
      <c r="D34" s="36"/>
      <c r="E34" s="37"/>
      <c r="F34" s="38"/>
      <c r="G34" s="34"/>
      <c r="I34" s="129">
        <f t="shared" si="2"/>
        <v>0</v>
      </c>
      <c r="J34" s="130">
        <f t="shared" si="3"/>
        <v>0</v>
      </c>
      <c r="K34" s="130">
        <f t="shared" si="0"/>
        <v>0</v>
      </c>
      <c r="L34" s="130">
        <f t="shared" si="1"/>
        <v>0</v>
      </c>
      <c r="M34" s="161">
        <v>0.036297</v>
      </c>
      <c r="N34" s="218">
        <v>12.959100000000003</v>
      </c>
      <c r="O34" s="48"/>
    </row>
    <row r="35" spans="1:15" ht="14.25">
      <c r="A35" s="25">
        <v>35</v>
      </c>
      <c r="B35" s="26">
        <v>87.5</v>
      </c>
      <c r="C35" s="27">
        <v>1.2881161944000001</v>
      </c>
      <c r="D35" s="36"/>
      <c r="E35" s="37"/>
      <c r="F35" s="38"/>
      <c r="G35" s="34"/>
      <c r="I35" s="129">
        <f t="shared" si="2"/>
        <v>0</v>
      </c>
      <c r="J35" s="130">
        <f t="shared" si="3"/>
        <v>0</v>
      </c>
      <c r="K35" s="130">
        <f t="shared" si="0"/>
        <v>0</v>
      </c>
      <c r="L35" s="130">
        <f t="shared" si="1"/>
        <v>0</v>
      </c>
      <c r="M35" s="162">
        <v>0.037337625</v>
      </c>
      <c r="N35" s="218">
        <v>13.340250000000001</v>
      </c>
      <c r="O35" s="48"/>
    </row>
    <row r="36" spans="1:15" ht="14.25">
      <c r="A36" s="25">
        <v>36</v>
      </c>
      <c r="B36" s="26">
        <v>90</v>
      </c>
      <c r="C36" s="27">
        <v>1.3488994713600002</v>
      </c>
      <c r="D36" s="36"/>
      <c r="E36" s="37"/>
      <c r="F36" s="38"/>
      <c r="G36" s="34"/>
      <c r="I36" s="129">
        <f t="shared" si="2"/>
        <v>0</v>
      </c>
      <c r="J36" s="130">
        <f t="shared" si="3"/>
        <v>0</v>
      </c>
      <c r="K36" s="130">
        <f t="shared" si="0"/>
        <v>0</v>
      </c>
      <c r="L36" s="130">
        <f t="shared" si="1"/>
        <v>0</v>
      </c>
      <c r="M36" s="163">
        <v>0.03837825</v>
      </c>
      <c r="N36" s="218">
        <v>13.721400000000001</v>
      </c>
      <c r="O36" s="48"/>
    </row>
    <row r="37" spans="1:15" ht="14.25">
      <c r="A37" s="25">
        <v>37</v>
      </c>
      <c r="B37" s="26">
        <v>92.5</v>
      </c>
      <c r="C37" s="27">
        <v>1.4112360091199998</v>
      </c>
      <c r="D37" s="36"/>
      <c r="E37" s="37"/>
      <c r="F37" s="38"/>
      <c r="G37" s="34"/>
      <c r="I37" s="129">
        <f t="shared" si="2"/>
        <v>0</v>
      </c>
      <c r="J37" s="130">
        <f t="shared" si="3"/>
        <v>0</v>
      </c>
      <c r="K37" s="130">
        <f aca="true" t="shared" si="4" ref="K37:K68">(D37/20*M37)+(E37+F37+G37)/35*M37</f>
        <v>0</v>
      </c>
      <c r="L37" s="130">
        <f aca="true" t="shared" si="5" ref="L37:L68">(D37/20*N37)+(E37+F37+G37)/35*N37</f>
        <v>0</v>
      </c>
      <c r="M37" s="164">
        <v>0.039418875</v>
      </c>
      <c r="N37" s="218">
        <v>14.10255</v>
      </c>
      <c r="O37" s="48"/>
    </row>
    <row r="38" spans="1:15" ht="14.25">
      <c r="A38" s="25">
        <v>38</v>
      </c>
      <c r="B38" s="26">
        <v>95</v>
      </c>
      <c r="C38" s="27">
        <v>1.4751437299199996</v>
      </c>
      <c r="D38" s="36"/>
      <c r="E38" s="37"/>
      <c r="F38" s="38"/>
      <c r="G38" s="34"/>
      <c r="I38" s="129">
        <f t="shared" si="2"/>
        <v>0</v>
      </c>
      <c r="J38" s="130">
        <f t="shared" si="3"/>
        <v>0</v>
      </c>
      <c r="K38" s="130">
        <f t="shared" si="4"/>
        <v>0</v>
      </c>
      <c r="L38" s="130">
        <f t="shared" si="5"/>
        <v>0</v>
      </c>
      <c r="M38" s="165">
        <v>0.0404595</v>
      </c>
      <c r="N38" s="218">
        <v>14.4837</v>
      </c>
      <c r="O38" s="48"/>
    </row>
    <row r="39" spans="1:15" ht="14.25">
      <c r="A39" s="25">
        <v>39</v>
      </c>
      <c r="B39" s="26">
        <v>97.5</v>
      </c>
      <c r="C39" s="27">
        <v>1.5406405559999996</v>
      </c>
      <c r="D39" s="36"/>
      <c r="E39" s="37"/>
      <c r="F39" s="38"/>
      <c r="G39" s="34"/>
      <c r="I39" s="129">
        <f t="shared" si="2"/>
        <v>0</v>
      </c>
      <c r="J39" s="130">
        <f t="shared" si="3"/>
        <v>0</v>
      </c>
      <c r="K39" s="130">
        <f t="shared" si="4"/>
        <v>0</v>
      </c>
      <c r="L39" s="130">
        <f t="shared" si="5"/>
        <v>0</v>
      </c>
      <c r="M39" s="166">
        <v>0.041500125</v>
      </c>
      <c r="N39" s="218">
        <v>14.86485</v>
      </c>
      <c r="O39" s="48"/>
    </row>
    <row r="40" spans="1:15" ht="14.25">
      <c r="A40" s="25">
        <v>40</v>
      </c>
      <c r="B40" s="26">
        <v>100</v>
      </c>
      <c r="C40" s="27">
        <v>1.6077444095999998</v>
      </c>
      <c r="D40" s="36"/>
      <c r="E40" s="37"/>
      <c r="F40" s="38"/>
      <c r="G40" s="34"/>
      <c r="I40" s="129">
        <f t="shared" si="2"/>
        <v>0</v>
      </c>
      <c r="J40" s="130">
        <f t="shared" si="3"/>
        <v>0</v>
      </c>
      <c r="K40" s="130">
        <f t="shared" si="4"/>
        <v>0</v>
      </c>
      <c r="L40" s="130">
        <f t="shared" si="5"/>
        <v>0</v>
      </c>
      <c r="M40" s="167">
        <v>0.04254075</v>
      </c>
      <c r="N40" s="218">
        <v>15.246</v>
      </c>
      <c r="O40" s="48"/>
    </row>
    <row r="41" spans="1:15" ht="14.25">
      <c r="A41" s="25">
        <v>41</v>
      </c>
      <c r="B41" s="26">
        <v>102.5</v>
      </c>
      <c r="C41" s="27">
        <v>1.6764732129599997</v>
      </c>
      <c r="D41" s="36"/>
      <c r="E41" s="37"/>
      <c r="F41" s="38"/>
      <c r="G41" s="34"/>
      <c r="I41" s="129">
        <f t="shared" si="2"/>
        <v>0</v>
      </c>
      <c r="J41" s="130">
        <f t="shared" si="3"/>
        <v>0</v>
      </c>
      <c r="K41" s="130">
        <f t="shared" si="4"/>
        <v>0</v>
      </c>
      <c r="L41" s="130">
        <f t="shared" si="5"/>
        <v>0</v>
      </c>
      <c r="M41" s="168">
        <v>0.043581375</v>
      </c>
      <c r="N41" s="218">
        <v>15.627150000000002</v>
      </c>
      <c r="O41" s="48"/>
    </row>
    <row r="42" spans="1:15" ht="14.25">
      <c r="A42" s="25">
        <v>42</v>
      </c>
      <c r="B42" s="26">
        <v>105</v>
      </c>
      <c r="C42" s="27">
        <v>1.7468448883199996</v>
      </c>
      <c r="D42" s="36"/>
      <c r="E42" s="37"/>
      <c r="F42" s="38"/>
      <c r="G42" s="34"/>
      <c r="I42" s="129">
        <f t="shared" si="2"/>
        <v>0</v>
      </c>
      <c r="J42" s="130">
        <f t="shared" si="3"/>
        <v>0</v>
      </c>
      <c r="K42" s="130">
        <f t="shared" si="4"/>
        <v>0</v>
      </c>
      <c r="L42" s="130">
        <f t="shared" si="5"/>
        <v>0</v>
      </c>
      <c r="M42" s="169">
        <v>0.044622</v>
      </c>
      <c r="N42" s="218">
        <v>16.008300000000002</v>
      </c>
      <c r="O42" s="48"/>
    </row>
    <row r="43" spans="1:15" ht="14.25">
      <c r="A43" s="25">
        <v>43</v>
      </c>
      <c r="B43" s="26">
        <v>107.5</v>
      </c>
      <c r="C43" s="27">
        <v>1.81887735792</v>
      </c>
      <c r="D43" s="36"/>
      <c r="E43" s="37"/>
      <c r="F43" s="38"/>
      <c r="G43" s="34"/>
      <c r="I43" s="129">
        <f t="shared" si="2"/>
        <v>0</v>
      </c>
      <c r="J43" s="130">
        <f t="shared" si="3"/>
        <v>0</v>
      </c>
      <c r="K43" s="130">
        <f t="shared" si="4"/>
        <v>0</v>
      </c>
      <c r="L43" s="130">
        <f t="shared" si="5"/>
        <v>0</v>
      </c>
      <c r="M43" s="170">
        <v>0.045662625</v>
      </c>
      <c r="N43" s="218">
        <v>16.38945</v>
      </c>
      <c r="O43" s="48"/>
    </row>
    <row r="44" spans="1:15" ht="14.25">
      <c r="A44" s="25">
        <v>44</v>
      </c>
      <c r="B44" s="26">
        <v>110</v>
      </c>
      <c r="C44" s="27">
        <v>1.892588544</v>
      </c>
      <c r="D44" s="36"/>
      <c r="E44" s="37"/>
      <c r="F44" s="38"/>
      <c r="G44" s="34"/>
      <c r="I44" s="129">
        <f t="shared" si="2"/>
        <v>0</v>
      </c>
      <c r="J44" s="130">
        <f t="shared" si="3"/>
        <v>0</v>
      </c>
      <c r="K44" s="130">
        <f t="shared" si="4"/>
        <v>0</v>
      </c>
      <c r="L44" s="130">
        <f t="shared" si="5"/>
        <v>0</v>
      </c>
      <c r="M44" s="171">
        <v>0.04670325</v>
      </c>
      <c r="N44" s="218">
        <v>16.7706</v>
      </c>
      <c r="O44" s="48"/>
    </row>
    <row r="45" spans="1:15" ht="14.25">
      <c r="A45" s="25">
        <v>45</v>
      </c>
      <c r="B45" s="26">
        <v>112.5</v>
      </c>
      <c r="C45" s="27">
        <v>1.9679963687999997</v>
      </c>
      <c r="D45" s="36"/>
      <c r="E45" s="37"/>
      <c r="F45" s="38"/>
      <c r="G45" s="34"/>
      <c r="I45" s="129">
        <f t="shared" si="2"/>
        <v>0</v>
      </c>
      <c r="J45" s="130">
        <f t="shared" si="3"/>
        <v>0</v>
      </c>
      <c r="K45" s="130">
        <f t="shared" si="4"/>
        <v>0</v>
      </c>
      <c r="L45" s="130">
        <f t="shared" si="5"/>
        <v>0</v>
      </c>
      <c r="M45" s="172">
        <v>0.047743875</v>
      </c>
      <c r="N45" s="218">
        <v>17.151750000000003</v>
      </c>
      <c r="O45" s="48"/>
    </row>
    <row r="46" spans="1:15" ht="14.25">
      <c r="A46" s="25">
        <v>46</v>
      </c>
      <c r="B46" s="26">
        <v>115</v>
      </c>
      <c r="C46" s="27">
        <v>2.0451187545600003</v>
      </c>
      <c r="D46" s="36"/>
      <c r="E46" s="37"/>
      <c r="F46" s="38"/>
      <c r="G46" s="34"/>
      <c r="I46" s="129">
        <f t="shared" si="2"/>
        <v>0</v>
      </c>
      <c r="J46" s="130">
        <f t="shared" si="3"/>
        <v>0</v>
      </c>
      <c r="K46" s="130">
        <f t="shared" si="4"/>
        <v>0</v>
      </c>
      <c r="L46" s="130">
        <f t="shared" si="5"/>
        <v>0</v>
      </c>
      <c r="M46" s="173">
        <v>0.0487845</v>
      </c>
      <c r="N46" s="218">
        <v>17.5329</v>
      </c>
      <c r="O46" s="48"/>
    </row>
    <row r="47" spans="1:15" ht="14.25">
      <c r="A47" s="25">
        <v>47</v>
      </c>
      <c r="B47" s="26">
        <v>117.5</v>
      </c>
      <c r="C47" s="27">
        <v>2.12397362352</v>
      </c>
      <c r="D47" s="36"/>
      <c r="E47" s="37"/>
      <c r="F47" s="38"/>
      <c r="G47" s="34"/>
      <c r="I47" s="129">
        <f t="shared" si="2"/>
        <v>0</v>
      </c>
      <c r="J47" s="130">
        <f t="shared" si="3"/>
        <v>0</v>
      </c>
      <c r="K47" s="130">
        <f t="shared" si="4"/>
        <v>0</v>
      </c>
      <c r="L47" s="130">
        <f t="shared" si="5"/>
        <v>0</v>
      </c>
      <c r="M47" s="174">
        <v>0.049825125</v>
      </c>
      <c r="N47" s="218">
        <v>17.91405</v>
      </c>
      <c r="O47" s="48"/>
    </row>
    <row r="48" spans="1:15" ht="14.25">
      <c r="A48" s="25">
        <v>48</v>
      </c>
      <c r="B48" s="26">
        <v>120</v>
      </c>
      <c r="C48" s="27">
        <v>2.2045788979200003</v>
      </c>
      <c r="D48" s="36"/>
      <c r="E48" s="37"/>
      <c r="F48" s="38"/>
      <c r="G48" s="34"/>
      <c r="I48" s="129">
        <f t="shared" si="2"/>
        <v>0</v>
      </c>
      <c r="J48" s="130">
        <f t="shared" si="3"/>
        <v>0</v>
      </c>
      <c r="K48" s="130">
        <f t="shared" si="4"/>
        <v>0</v>
      </c>
      <c r="L48" s="130">
        <f t="shared" si="5"/>
        <v>0</v>
      </c>
      <c r="M48" s="175">
        <v>0.05086575</v>
      </c>
      <c r="N48" s="218">
        <v>18.2952</v>
      </c>
      <c r="O48" s="48"/>
    </row>
    <row r="49" spans="1:15" ht="14.25">
      <c r="A49" s="25">
        <v>49</v>
      </c>
      <c r="B49" s="26">
        <v>122.5</v>
      </c>
      <c r="C49" s="27">
        <v>2.2869525000000004</v>
      </c>
      <c r="D49" s="36"/>
      <c r="E49" s="37"/>
      <c r="F49" s="38"/>
      <c r="G49" s="34"/>
      <c r="I49" s="129">
        <f t="shared" si="2"/>
        <v>0</v>
      </c>
      <c r="J49" s="130">
        <f t="shared" si="3"/>
        <v>0</v>
      </c>
      <c r="K49" s="130">
        <f t="shared" si="4"/>
        <v>0</v>
      </c>
      <c r="L49" s="130">
        <f t="shared" si="5"/>
        <v>0</v>
      </c>
      <c r="M49" s="176">
        <v>0.051906375</v>
      </c>
      <c r="N49" s="218">
        <v>18.67635</v>
      </c>
      <c r="O49" s="48"/>
    </row>
    <row r="50" spans="1:15" ht="14.25">
      <c r="A50" s="25">
        <v>50</v>
      </c>
      <c r="B50" s="26">
        <v>125</v>
      </c>
      <c r="C50" s="27">
        <v>2.371112352</v>
      </c>
      <c r="D50" s="36"/>
      <c r="E50" s="37"/>
      <c r="F50" s="38"/>
      <c r="G50" s="34"/>
      <c r="I50" s="129">
        <f t="shared" si="2"/>
        <v>0</v>
      </c>
      <c r="J50" s="130">
        <f t="shared" si="3"/>
        <v>0</v>
      </c>
      <c r="K50" s="130">
        <f t="shared" si="4"/>
        <v>0</v>
      </c>
      <c r="L50" s="130">
        <f t="shared" si="5"/>
        <v>0</v>
      </c>
      <c r="M50" s="177">
        <v>0.052947</v>
      </c>
      <c r="N50" s="218">
        <v>19.0575</v>
      </c>
      <c r="O50" s="48"/>
    </row>
    <row r="51" spans="1:15" ht="14.25">
      <c r="A51" s="25">
        <v>51</v>
      </c>
      <c r="B51" s="26">
        <v>127.5</v>
      </c>
      <c r="C51" s="27">
        <v>2.45707637616</v>
      </c>
      <c r="D51" s="36"/>
      <c r="E51" s="37"/>
      <c r="F51" s="38"/>
      <c r="G51" s="34"/>
      <c r="I51" s="129">
        <f t="shared" si="2"/>
        <v>0</v>
      </c>
      <c r="J51" s="130">
        <f t="shared" si="3"/>
        <v>0</v>
      </c>
      <c r="K51" s="130">
        <f t="shared" si="4"/>
        <v>0</v>
      </c>
      <c r="L51" s="130">
        <f t="shared" si="5"/>
        <v>0</v>
      </c>
      <c r="M51" s="178">
        <v>0.053987625</v>
      </c>
      <c r="N51" s="218">
        <v>19.43865</v>
      </c>
      <c r="O51" s="48"/>
    </row>
    <row r="52" spans="1:15" ht="14.25">
      <c r="A52" s="25">
        <v>52</v>
      </c>
      <c r="B52" s="26">
        <v>130</v>
      </c>
      <c r="C52" s="27">
        <v>2.5448624947200007</v>
      </c>
      <c r="D52" s="36"/>
      <c r="E52" s="37"/>
      <c r="F52" s="38"/>
      <c r="G52" s="34"/>
      <c r="I52" s="129">
        <f t="shared" si="2"/>
        <v>0</v>
      </c>
      <c r="J52" s="130">
        <f t="shared" si="3"/>
        <v>0</v>
      </c>
      <c r="K52" s="130">
        <f t="shared" si="4"/>
        <v>0</v>
      </c>
      <c r="L52" s="130">
        <f t="shared" si="5"/>
        <v>0</v>
      </c>
      <c r="M52" s="179">
        <v>0.05502825</v>
      </c>
      <c r="N52" s="218">
        <v>19.8198</v>
      </c>
      <c r="O52" s="48"/>
    </row>
    <row r="53" spans="1:15" ht="14.25">
      <c r="A53" s="25">
        <v>53</v>
      </c>
      <c r="B53" s="26">
        <v>132.5</v>
      </c>
      <c r="C53" s="27">
        <v>2.6344886299200008</v>
      </c>
      <c r="D53" s="36"/>
      <c r="E53" s="37"/>
      <c r="F53" s="38"/>
      <c r="G53" s="34"/>
      <c r="I53" s="129">
        <f t="shared" si="2"/>
        <v>0</v>
      </c>
      <c r="J53" s="130">
        <f t="shared" si="3"/>
        <v>0</v>
      </c>
      <c r="K53" s="130">
        <f t="shared" si="4"/>
        <v>0</v>
      </c>
      <c r="L53" s="130">
        <f t="shared" si="5"/>
        <v>0</v>
      </c>
      <c r="M53" s="180">
        <v>0.056068875</v>
      </c>
      <c r="N53" s="218">
        <v>20.200950000000002</v>
      </c>
      <c r="O53" s="48"/>
    </row>
    <row r="54" spans="1:15" ht="14.25">
      <c r="A54" s="25">
        <v>54</v>
      </c>
      <c r="B54" s="26">
        <v>135</v>
      </c>
      <c r="C54" s="27">
        <v>2.7259727039999997</v>
      </c>
      <c r="D54" s="36"/>
      <c r="E54" s="37"/>
      <c r="F54" s="38"/>
      <c r="G54" s="34"/>
      <c r="I54" s="129">
        <f t="shared" si="2"/>
        <v>0</v>
      </c>
      <c r="J54" s="130">
        <f t="shared" si="3"/>
        <v>0</v>
      </c>
      <c r="K54" s="130">
        <f t="shared" si="4"/>
        <v>0</v>
      </c>
      <c r="L54" s="130">
        <f t="shared" si="5"/>
        <v>0</v>
      </c>
      <c r="M54" s="181">
        <v>0.0571095</v>
      </c>
      <c r="N54" s="218">
        <v>20.5821</v>
      </c>
      <c r="O54" s="48"/>
    </row>
    <row r="55" spans="1:15" ht="14.25">
      <c r="A55" s="25">
        <v>55</v>
      </c>
      <c r="B55" s="26">
        <v>137.5</v>
      </c>
      <c r="C55" s="27">
        <v>2.8193326391999993</v>
      </c>
      <c r="D55" s="36"/>
      <c r="E55" s="37"/>
      <c r="F55" s="38"/>
      <c r="G55" s="34"/>
      <c r="I55" s="129">
        <f t="shared" si="2"/>
        <v>0</v>
      </c>
      <c r="J55" s="130">
        <f t="shared" si="3"/>
        <v>0</v>
      </c>
      <c r="K55" s="130">
        <f t="shared" si="4"/>
        <v>0</v>
      </c>
      <c r="L55" s="130">
        <f t="shared" si="5"/>
        <v>0</v>
      </c>
      <c r="M55" s="182">
        <v>0.058150125</v>
      </c>
      <c r="N55" s="218">
        <v>20.963250000000002</v>
      </c>
      <c r="O55" s="48"/>
    </row>
    <row r="56" spans="1:15" ht="14.25">
      <c r="A56" s="25">
        <v>56</v>
      </c>
      <c r="B56" s="26">
        <v>140</v>
      </c>
      <c r="C56" s="27">
        <v>2.9145863577600006</v>
      </c>
      <c r="D56" s="36"/>
      <c r="E56" s="37"/>
      <c r="F56" s="38"/>
      <c r="G56" s="34"/>
      <c r="I56" s="129">
        <f t="shared" si="2"/>
        <v>0</v>
      </c>
      <c r="J56" s="130">
        <f t="shared" si="3"/>
        <v>0</v>
      </c>
      <c r="K56" s="130">
        <f t="shared" si="4"/>
        <v>0</v>
      </c>
      <c r="L56" s="130">
        <f t="shared" si="5"/>
        <v>0</v>
      </c>
      <c r="M56" s="183">
        <v>0.05919075</v>
      </c>
      <c r="N56" s="218">
        <v>21.344400000000004</v>
      </c>
      <c r="O56" s="48"/>
    </row>
    <row r="57" spans="1:15" ht="14.25">
      <c r="A57" s="25">
        <v>57</v>
      </c>
      <c r="B57" s="26">
        <v>142.5</v>
      </c>
      <c r="C57" s="27">
        <v>3.01175178192</v>
      </c>
      <c r="D57" s="36"/>
      <c r="E57" s="37"/>
      <c r="F57" s="38"/>
      <c r="G57" s="34"/>
      <c r="I57" s="129">
        <f t="shared" si="2"/>
        <v>0</v>
      </c>
      <c r="J57" s="130">
        <f t="shared" si="3"/>
        <v>0</v>
      </c>
      <c r="K57" s="130">
        <f t="shared" si="4"/>
        <v>0</v>
      </c>
      <c r="L57" s="130">
        <f t="shared" si="5"/>
        <v>0</v>
      </c>
      <c r="M57" s="184">
        <v>0.060231375</v>
      </c>
      <c r="N57" s="218">
        <v>21.72555</v>
      </c>
      <c r="O57" s="48"/>
    </row>
    <row r="58" spans="1:15" ht="14.25">
      <c r="A58" s="25">
        <v>58</v>
      </c>
      <c r="B58" s="26">
        <v>145</v>
      </c>
      <c r="C58" s="27">
        <v>3.1108468339199997</v>
      </c>
      <c r="D58" s="36"/>
      <c r="E58" s="37"/>
      <c r="F58" s="38"/>
      <c r="G58" s="34"/>
      <c r="I58" s="129">
        <f t="shared" si="2"/>
        <v>0</v>
      </c>
      <c r="J58" s="130">
        <f t="shared" si="3"/>
        <v>0</v>
      </c>
      <c r="K58" s="130">
        <f t="shared" si="4"/>
        <v>0</v>
      </c>
      <c r="L58" s="130">
        <f t="shared" si="5"/>
        <v>0</v>
      </c>
      <c r="M58" s="185">
        <v>0.061272</v>
      </c>
      <c r="N58" s="218">
        <v>22.106700000000004</v>
      </c>
      <c r="O58" s="48"/>
    </row>
    <row r="59" spans="1:15" ht="14.25">
      <c r="A59" s="25">
        <v>59</v>
      </c>
      <c r="B59" s="26">
        <v>147.5</v>
      </c>
      <c r="C59" s="27">
        <v>3.2118894360000008</v>
      </c>
      <c r="D59" s="36"/>
      <c r="E59" s="37"/>
      <c r="F59" s="38"/>
      <c r="G59" s="34"/>
      <c r="I59" s="129">
        <f t="shared" si="2"/>
        <v>0</v>
      </c>
      <c r="J59" s="130">
        <f t="shared" si="3"/>
        <v>0</v>
      </c>
      <c r="K59" s="130">
        <f t="shared" si="4"/>
        <v>0</v>
      </c>
      <c r="L59" s="130">
        <f t="shared" si="5"/>
        <v>0</v>
      </c>
      <c r="M59" s="186">
        <v>0.062312625</v>
      </c>
      <c r="N59" s="218">
        <v>22.48785</v>
      </c>
      <c r="O59" s="48"/>
    </row>
    <row r="60" spans="1:15" ht="14.25">
      <c r="A60" s="25">
        <v>60</v>
      </c>
      <c r="B60" s="26">
        <v>150</v>
      </c>
      <c r="C60" s="27">
        <v>3.3148975104000002</v>
      </c>
      <c r="D60" s="36"/>
      <c r="E60" s="37"/>
      <c r="F60" s="38"/>
      <c r="G60" s="34"/>
      <c r="I60" s="129">
        <f t="shared" si="2"/>
        <v>0</v>
      </c>
      <c r="J60" s="130">
        <f t="shared" si="3"/>
        <v>0</v>
      </c>
      <c r="K60" s="130">
        <f t="shared" si="4"/>
        <v>0</v>
      </c>
      <c r="L60" s="130">
        <f t="shared" si="5"/>
        <v>0</v>
      </c>
      <c r="M60" s="187">
        <v>0.06335325</v>
      </c>
      <c r="N60" s="218">
        <v>22.869000000000003</v>
      </c>
      <c r="O60" s="48"/>
    </row>
    <row r="61" spans="1:15" ht="14.25">
      <c r="A61" s="25">
        <v>61</v>
      </c>
      <c r="B61" s="26">
        <v>152.5</v>
      </c>
      <c r="C61" s="27">
        <v>3.41988897936</v>
      </c>
      <c r="D61" s="36"/>
      <c r="E61" s="37"/>
      <c r="F61" s="38"/>
      <c r="G61" s="34"/>
      <c r="I61" s="129">
        <f t="shared" si="2"/>
        <v>0</v>
      </c>
      <c r="J61" s="130">
        <f t="shared" si="3"/>
        <v>0</v>
      </c>
      <c r="K61" s="130">
        <f t="shared" si="4"/>
        <v>0</v>
      </c>
      <c r="L61" s="130">
        <f t="shared" si="5"/>
        <v>0</v>
      </c>
      <c r="M61" s="188">
        <v>0.064393875</v>
      </c>
      <c r="N61" s="218">
        <v>23.25015</v>
      </c>
      <c r="O61" s="48"/>
    </row>
    <row r="62" spans="1:15" ht="14.25">
      <c r="A62" s="25">
        <v>62</v>
      </c>
      <c r="B62" s="26">
        <v>155</v>
      </c>
      <c r="C62" s="27">
        <v>3.5268817651199993</v>
      </c>
      <c r="D62" s="36"/>
      <c r="E62" s="37"/>
      <c r="F62" s="38"/>
      <c r="G62" s="34"/>
      <c r="I62" s="129">
        <f t="shared" si="2"/>
        <v>0</v>
      </c>
      <c r="J62" s="130">
        <f t="shared" si="3"/>
        <v>0</v>
      </c>
      <c r="K62" s="130">
        <f t="shared" si="4"/>
        <v>0</v>
      </c>
      <c r="L62" s="130">
        <f t="shared" si="5"/>
        <v>0</v>
      </c>
      <c r="M62" s="189">
        <v>0.0654345</v>
      </c>
      <c r="N62" s="218">
        <v>23.6313</v>
      </c>
      <c r="O62" s="48"/>
    </row>
    <row r="63" spans="1:15" ht="14.25">
      <c r="A63" s="25">
        <v>63</v>
      </c>
      <c r="B63" s="26">
        <v>157.5</v>
      </c>
      <c r="C63" s="27">
        <v>3.6358937899199995</v>
      </c>
      <c r="D63" s="36"/>
      <c r="E63" s="37"/>
      <c r="F63" s="38"/>
      <c r="G63" s="34"/>
      <c r="I63" s="129">
        <f t="shared" si="2"/>
        <v>0</v>
      </c>
      <c r="J63" s="130">
        <f t="shared" si="3"/>
        <v>0</v>
      </c>
      <c r="K63" s="130">
        <f t="shared" si="4"/>
        <v>0</v>
      </c>
      <c r="L63" s="130">
        <f t="shared" si="5"/>
        <v>0</v>
      </c>
      <c r="M63" s="190">
        <v>0.066475125</v>
      </c>
      <c r="N63" s="218">
        <v>24.01245</v>
      </c>
      <c r="O63" s="48"/>
    </row>
    <row r="64" spans="1:15" ht="14.25">
      <c r="A64" s="25">
        <v>64</v>
      </c>
      <c r="B64" s="26">
        <v>160</v>
      </c>
      <c r="C64" s="27">
        <v>3.746942975999999</v>
      </c>
      <c r="D64" s="36"/>
      <c r="E64" s="37"/>
      <c r="F64" s="38"/>
      <c r="G64" s="34"/>
      <c r="I64" s="129">
        <f t="shared" si="2"/>
        <v>0</v>
      </c>
      <c r="J64" s="130">
        <f t="shared" si="3"/>
        <v>0</v>
      </c>
      <c r="K64" s="130">
        <f t="shared" si="4"/>
        <v>0</v>
      </c>
      <c r="L64" s="130">
        <f t="shared" si="5"/>
        <v>0</v>
      </c>
      <c r="M64" s="191">
        <v>0.06751575</v>
      </c>
      <c r="N64" s="218">
        <v>24.3936</v>
      </c>
      <c r="O64" s="48"/>
    </row>
    <row r="65" spans="1:15" ht="14.25">
      <c r="A65" s="25">
        <v>65</v>
      </c>
      <c r="B65" s="26">
        <v>162.5</v>
      </c>
      <c r="C65" s="27">
        <v>3.8600472455999997</v>
      </c>
      <c r="D65" s="36"/>
      <c r="E65" s="37"/>
      <c r="F65" s="38"/>
      <c r="G65" s="34"/>
      <c r="I65" s="129">
        <f t="shared" si="2"/>
        <v>0</v>
      </c>
      <c r="J65" s="130">
        <f t="shared" si="3"/>
        <v>0</v>
      </c>
      <c r="K65" s="130">
        <f t="shared" si="4"/>
        <v>0</v>
      </c>
      <c r="L65" s="130">
        <f t="shared" si="5"/>
        <v>0</v>
      </c>
      <c r="M65" s="192">
        <v>0.068556375</v>
      </c>
      <c r="N65" s="218">
        <v>24.77475</v>
      </c>
      <c r="O65" s="48"/>
    </row>
    <row r="66" spans="1:15" ht="14.25">
      <c r="A66" s="25">
        <v>66</v>
      </c>
      <c r="B66" s="26">
        <v>165</v>
      </c>
      <c r="C66" s="27">
        <v>3.9752245209599995</v>
      </c>
      <c r="D66" s="36"/>
      <c r="E66" s="37"/>
      <c r="F66" s="38"/>
      <c r="G66" s="34"/>
      <c r="I66" s="129">
        <f t="shared" si="2"/>
        <v>0</v>
      </c>
      <c r="J66" s="130">
        <f t="shared" si="3"/>
        <v>0</v>
      </c>
      <c r="K66" s="130">
        <f t="shared" si="4"/>
        <v>0</v>
      </c>
      <c r="L66" s="130">
        <f t="shared" si="5"/>
        <v>0</v>
      </c>
      <c r="M66" s="193">
        <v>0.069597</v>
      </c>
      <c r="N66" s="218">
        <v>25.155900000000003</v>
      </c>
      <c r="O66" s="48"/>
    </row>
    <row r="67" spans="1:15" ht="14.25">
      <c r="A67" s="25">
        <v>67</v>
      </c>
      <c r="B67" s="26">
        <v>167.5</v>
      </c>
      <c r="C67" s="27">
        <v>4.0924927243199996</v>
      </c>
      <c r="D67" s="36"/>
      <c r="E67" s="37"/>
      <c r="F67" s="38"/>
      <c r="G67" s="34"/>
      <c r="I67" s="129">
        <f t="shared" si="2"/>
        <v>0</v>
      </c>
      <c r="J67" s="130">
        <f t="shared" si="3"/>
        <v>0</v>
      </c>
      <c r="K67" s="130">
        <f t="shared" si="4"/>
        <v>0</v>
      </c>
      <c r="L67" s="130">
        <f t="shared" si="5"/>
        <v>0</v>
      </c>
      <c r="M67" s="194">
        <v>0.070637625</v>
      </c>
      <c r="N67" s="218">
        <v>25.537050000000004</v>
      </c>
      <c r="O67" s="48"/>
    </row>
    <row r="68" spans="1:15" ht="14.25">
      <c r="A68" s="25">
        <v>68</v>
      </c>
      <c r="B68" s="26">
        <v>170</v>
      </c>
      <c r="C68" s="27">
        <v>4.21186977792</v>
      </c>
      <c r="D68" s="36"/>
      <c r="E68" s="37"/>
      <c r="F68" s="38"/>
      <c r="G68" s="34"/>
      <c r="I68" s="129">
        <f t="shared" si="2"/>
        <v>0</v>
      </c>
      <c r="J68" s="130">
        <f t="shared" si="3"/>
        <v>0</v>
      </c>
      <c r="K68" s="130">
        <f t="shared" si="4"/>
        <v>0</v>
      </c>
      <c r="L68" s="130">
        <f t="shared" si="5"/>
        <v>0</v>
      </c>
      <c r="M68" s="195">
        <v>0.07167825</v>
      </c>
      <c r="N68" s="218">
        <v>25.918200000000006</v>
      </c>
      <c r="O68" s="48"/>
    </row>
    <row r="69" spans="1:15" ht="14.25">
      <c r="A69" s="25">
        <v>69</v>
      </c>
      <c r="B69" s="26">
        <v>172.5</v>
      </c>
      <c r="C69" s="27">
        <v>4.333373603999999</v>
      </c>
      <c r="D69" s="36"/>
      <c r="E69" s="37"/>
      <c r="F69" s="38"/>
      <c r="G69" s="34"/>
      <c r="I69" s="129">
        <f t="shared" si="2"/>
        <v>0</v>
      </c>
      <c r="J69" s="130">
        <f t="shared" si="3"/>
        <v>0</v>
      </c>
      <c r="K69" s="130">
        <f aca="true" t="shared" si="6" ref="K69:K78">(D69/20*M69)+(E69+F69+G69)/35*M69</f>
        <v>0</v>
      </c>
      <c r="L69" s="130">
        <f aca="true" t="shared" si="7" ref="L69:L78">(D69/20*N69)+(E69+F69+G69)/35*N69</f>
        <v>0</v>
      </c>
      <c r="M69" s="196">
        <v>0.072718875</v>
      </c>
      <c r="N69" s="218">
        <v>26.29935</v>
      </c>
      <c r="O69" s="48"/>
    </row>
    <row r="70" spans="1:15" ht="14.25">
      <c r="A70" s="25">
        <v>70</v>
      </c>
      <c r="B70" s="26">
        <v>175</v>
      </c>
      <c r="C70" s="27">
        <v>4.4570221248</v>
      </c>
      <c r="D70" s="36"/>
      <c r="E70" s="37"/>
      <c r="F70" s="38"/>
      <c r="G70" s="34"/>
      <c r="I70" s="129">
        <f aca="true" t="shared" si="8" ref="I70:I78">C70*(D70+E70+F70+G70)</f>
        <v>0</v>
      </c>
      <c r="J70" s="130">
        <f aca="true" t="shared" si="9" ref="J70:J78">(D70/20)+(G70+E70+F70)/35</f>
        <v>0</v>
      </c>
      <c r="K70" s="130">
        <f t="shared" si="6"/>
        <v>0</v>
      </c>
      <c r="L70" s="130">
        <f t="shared" si="7"/>
        <v>0</v>
      </c>
      <c r="M70" s="197">
        <v>0.0737595</v>
      </c>
      <c r="N70" s="218">
        <v>26.680500000000002</v>
      </c>
      <c r="O70" s="48"/>
    </row>
    <row r="71" spans="1:15" ht="14.25">
      <c r="A71" s="25">
        <v>71</v>
      </c>
      <c r="B71" s="26">
        <v>177.5</v>
      </c>
      <c r="C71" s="27">
        <v>4.58283326256</v>
      </c>
      <c r="D71" s="36"/>
      <c r="E71" s="37"/>
      <c r="F71" s="38"/>
      <c r="G71" s="34"/>
      <c r="I71" s="129">
        <f t="shared" si="8"/>
        <v>0</v>
      </c>
      <c r="J71" s="130">
        <f t="shared" si="9"/>
        <v>0</v>
      </c>
      <c r="K71" s="130">
        <f t="shared" si="6"/>
        <v>0</v>
      </c>
      <c r="L71" s="130">
        <f t="shared" si="7"/>
        <v>0</v>
      </c>
      <c r="M71" s="198">
        <v>0.074800125</v>
      </c>
      <c r="N71" s="218">
        <v>27.061649999999997</v>
      </c>
      <c r="O71" s="48"/>
    </row>
    <row r="72" spans="1:15" ht="14.25">
      <c r="A72" s="25">
        <v>72</v>
      </c>
      <c r="B72" s="26">
        <v>180</v>
      </c>
      <c r="C72" s="27">
        <v>4.710824939519999</v>
      </c>
      <c r="D72" s="36"/>
      <c r="E72" s="37"/>
      <c r="F72" s="38"/>
      <c r="G72" s="34"/>
      <c r="I72" s="129">
        <f t="shared" si="8"/>
        <v>0</v>
      </c>
      <c r="J72" s="130">
        <f t="shared" si="9"/>
        <v>0</v>
      </c>
      <c r="K72" s="130">
        <f t="shared" si="6"/>
        <v>0</v>
      </c>
      <c r="L72" s="130">
        <f t="shared" si="7"/>
        <v>0</v>
      </c>
      <c r="M72" s="199">
        <v>0.07584075</v>
      </c>
      <c r="N72" s="218">
        <v>27.442800000000002</v>
      </c>
      <c r="O72" s="48"/>
    </row>
    <row r="73" spans="1:15" ht="14.25">
      <c r="A73" s="25">
        <v>73</v>
      </c>
      <c r="B73" s="26">
        <v>182.5</v>
      </c>
      <c r="C73" s="27">
        <v>4.841015077920001</v>
      </c>
      <c r="D73" s="36"/>
      <c r="E73" s="37"/>
      <c r="F73" s="38"/>
      <c r="G73" s="34"/>
      <c r="I73" s="129">
        <f t="shared" si="8"/>
        <v>0</v>
      </c>
      <c r="J73" s="130">
        <f t="shared" si="9"/>
        <v>0</v>
      </c>
      <c r="K73" s="130">
        <f t="shared" si="6"/>
        <v>0</v>
      </c>
      <c r="L73" s="130">
        <f t="shared" si="7"/>
        <v>0</v>
      </c>
      <c r="M73" s="200">
        <v>0.076881375</v>
      </c>
      <c r="N73" s="218">
        <v>27.82395</v>
      </c>
      <c r="O73" s="48"/>
    </row>
    <row r="74" spans="1:15" ht="14.25">
      <c r="A74" s="25">
        <v>74</v>
      </c>
      <c r="B74" s="26">
        <v>185</v>
      </c>
      <c r="C74" s="27">
        <v>4.973421600000001</v>
      </c>
      <c r="D74" s="36"/>
      <c r="E74" s="37"/>
      <c r="F74" s="38"/>
      <c r="G74" s="34"/>
      <c r="I74" s="129">
        <f t="shared" si="8"/>
        <v>0</v>
      </c>
      <c r="J74" s="130">
        <f t="shared" si="9"/>
        <v>0</v>
      </c>
      <c r="K74" s="130">
        <f t="shared" si="6"/>
        <v>0</v>
      </c>
      <c r="L74" s="130">
        <f t="shared" si="7"/>
        <v>0</v>
      </c>
      <c r="M74" s="201">
        <v>0.077922</v>
      </c>
      <c r="N74" s="218">
        <v>28.2051</v>
      </c>
      <c r="O74" s="48"/>
    </row>
    <row r="75" spans="1:15" ht="14.25">
      <c r="A75" s="25">
        <v>75</v>
      </c>
      <c r="B75" s="26">
        <v>187.5</v>
      </c>
      <c r="C75" s="27">
        <v>5.108062427999999</v>
      </c>
      <c r="D75" s="36"/>
      <c r="E75" s="37"/>
      <c r="F75" s="38"/>
      <c r="G75" s="34"/>
      <c r="I75" s="129">
        <f t="shared" si="8"/>
        <v>0</v>
      </c>
      <c r="J75" s="130">
        <f t="shared" si="9"/>
        <v>0</v>
      </c>
      <c r="K75" s="130">
        <f t="shared" si="6"/>
        <v>0</v>
      </c>
      <c r="L75" s="130">
        <f t="shared" si="7"/>
        <v>0</v>
      </c>
      <c r="M75" s="202">
        <v>0.078962625</v>
      </c>
      <c r="N75" s="218">
        <v>28.58625</v>
      </c>
      <c r="O75" s="48"/>
    </row>
    <row r="76" spans="1:15" ht="14.25">
      <c r="A76" s="25">
        <v>76</v>
      </c>
      <c r="B76" s="26">
        <v>190</v>
      </c>
      <c r="C76" s="27">
        <v>5.24495548416</v>
      </c>
      <c r="D76" s="36"/>
      <c r="E76" s="37"/>
      <c r="F76" s="38"/>
      <c r="G76" s="34"/>
      <c r="I76" s="129">
        <f t="shared" si="8"/>
        <v>0</v>
      </c>
      <c r="J76" s="130">
        <f t="shared" si="9"/>
        <v>0</v>
      </c>
      <c r="K76" s="130">
        <f t="shared" si="6"/>
        <v>0</v>
      </c>
      <c r="L76" s="130">
        <f t="shared" si="7"/>
        <v>0</v>
      </c>
      <c r="M76" s="203">
        <v>0.08000325</v>
      </c>
      <c r="N76" s="218">
        <v>28.9674</v>
      </c>
      <c r="O76" s="48"/>
    </row>
    <row r="77" spans="1:15" ht="14.25">
      <c r="A77" s="25">
        <v>77</v>
      </c>
      <c r="B77" s="26">
        <v>192.5</v>
      </c>
      <c r="C77" s="27">
        <v>5.38411869072</v>
      </c>
      <c r="D77" s="36"/>
      <c r="E77" s="37"/>
      <c r="F77" s="38"/>
      <c r="G77" s="34"/>
      <c r="I77" s="129">
        <f t="shared" si="8"/>
        <v>0</v>
      </c>
      <c r="J77" s="130">
        <f t="shared" si="9"/>
        <v>0</v>
      </c>
      <c r="K77" s="130">
        <f t="shared" si="6"/>
        <v>0</v>
      </c>
      <c r="L77" s="130">
        <f t="shared" si="7"/>
        <v>0</v>
      </c>
      <c r="M77" s="204">
        <v>0.081043875</v>
      </c>
      <c r="N77" s="218">
        <v>29.348550000000007</v>
      </c>
      <c r="O77" s="48"/>
    </row>
    <row r="78" spans="1:15" ht="15" thickBot="1">
      <c r="A78" s="25">
        <v>78</v>
      </c>
      <c r="B78" s="26">
        <v>195</v>
      </c>
      <c r="C78" s="27">
        <v>5.52556996992</v>
      </c>
      <c r="D78" s="49"/>
      <c r="E78" s="50"/>
      <c r="F78" s="51"/>
      <c r="G78" s="35"/>
      <c r="I78" s="208">
        <f t="shared" si="8"/>
        <v>0</v>
      </c>
      <c r="J78" s="209">
        <f t="shared" si="9"/>
        <v>0</v>
      </c>
      <c r="K78" s="209">
        <f t="shared" si="6"/>
        <v>0</v>
      </c>
      <c r="L78" s="209">
        <f t="shared" si="7"/>
        <v>0</v>
      </c>
      <c r="M78" s="205">
        <v>0.0820845</v>
      </c>
      <c r="N78" s="218">
        <v>29.7297</v>
      </c>
      <c r="O78" s="52"/>
    </row>
    <row r="79" spans="3:15" ht="23.25" customHeight="1" thickBot="1">
      <c r="C79" s="3" t="s">
        <v>31</v>
      </c>
      <c r="D79" s="207">
        <f>SUM((D5:D78),(E5:E78),(F5:F78),(G5:G78))</f>
        <v>0</v>
      </c>
      <c r="E79" s="3"/>
      <c r="F79" s="6"/>
      <c r="G79" s="5"/>
      <c r="I79" s="210">
        <f>SUM(I5:I78)</f>
        <v>0</v>
      </c>
      <c r="J79" s="212">
        <f>SUM(J5:J78)</f>
        <v>0</v>
      </c>
      <c r="K79" s="212">
        <f>SUM(K5:K78)</f>
        <v>0</v>
      </c>
      <c r="L79" s="212">
        <f>SUM(L5:L78)</f>
        <v>0</v>
      </c>
      <c r="M79" s="24"/>
      <c r="O79" s="5"/>
    </row>
    <row r="80" spans="3:15" ht="15">
      <c r="C80" s="17"/>
      <c r="D80" s="2"/>
      <c r="E80" s="4"/>
      <c r="F80" s="6"/>
      <c r="G80" s="5"/>
      <c r="I80" s="21"/>
      <c r="O80" s="5"/>
    </row>
    <row r="81" spans="3:15" ht="12.75">
      <c r="C81" s="17"/>
      <c r="F81" s="18"/>
      <c r="G81" s="5"/>
      <c r="I81"/>
      <c r="O81" s="5"/>
    </row>
    <row r="82" spans="3:15" ht="12.75">
      <c r="C82" s="17"/>
      <c r="G82" s="5"/>
      <c r="I82"/>
      <c r="O82" s="5"/>
    </row>
    <row r="83" spans="3:15" ht="12.75">
      <c r="C83" s="17"/>
      <c r="G83" s="5"/>
      <c r="I83"/>
      <c r="O83" s="5"/>
    </row>
    <row r="84" spans="3:15" ht="12.75">
      <c r="C84" s="17"/>
      <c r="G84" s="5"/>
      <c r="I84"/>
      <c r="O84" s="5"/>
    </row>
    <row r="85" spans="3:15" ht="12.75">
      <c r="C85" s="17"/>
      <c r="G85" s="5"/>
      <c r="I85"/>
      <c r="O85" s="5"/>
    </row>
    <row r="86" spans="3:15" ht="12.75">
      <c r="C86" s="17"/>
      <c r="G86" s="5"/>
      <c r="I86"/>
      <c r="O86" s="5"/>
    </row>
    <row r="87" spans="3:15" ht="12.75">
      <c r="C87" s="17"/>
      <c r="G87" s="5"/>
      <c r="I87"/>
      <c r="O87" s="5"/>
    </row>
    <row r="88" spans="3:15" ht="12.75">
      <c r="C88" s="17"/>
      <c r="G88" s="5"/>
      <c r="I88"/>
      <c r="O88" s="5"/>
    </row>
    <row r="89" spans="3:15" ht="12.75">
      <c r="C89" s="17"/>
      <c r="G89" s="5"/>
      <c r="I89"/>
      <c r="O89" s="5"/>
    </row>
    <row r="90" spans="7:15" ht="12.75">
      <c r="G90" s="5"/>
      <c r="I90"/>
      <c r="O90" s="5"/>
    </row>
    <row r="91" spans="7:15" ht="12.75">
      <c r="G91" s="5"/>
      <c r="I91"/>
      <c r="O91" s="5"/>
    </row>
    <row r="92" spans="7:15" ht="12.75">
      <c r="G92" s="5"/>
      <c r="I92"/>
      <c r="O92" s="5"/>
    </row>
    <row r="93" spans="7:15" ht="12.75">
      <c r="G93" s="5"/>
      <c r="I93"/>
      <c r="O93" s="5"/>
    </row>
    <row r="94" spans="7:15" ht="12.75">
      <c r="G94" s="5"/>
      <c r="I94"/>
      <c r="O94" s="5"/>
    </row>
    <row r="95" spans="7:15" ht="12.75">
      <c r="G95" s="5"/>
      <c r="I95"/>
      <c r="O95" s="5"/>
    </row>
    <row r="96" spans="7:15" ht="12.75">
      <c r="G96" s="5"/>
      <c r="I96"/>
      <c r="O96" s="5"/>
    </row>
    <row r="97" spans="7:15" ht="12.75">
      <c r="G97" s="5"/>
      <c r="I97"/>
      <c r="O97" s="5"/>
    </row>
    <row r="98" spans="7:15" ht="12.75">
      <c r="G98" s="5"/>
      <c r="I98"/>
      <c r="O98" s="5"/>
    </row>
    <row r="99" spans="7:15" ht="12.75">
      <c r="G99" s="5"/>
      <c r="I99"/>
      <c r="O99" s="5"/>
    </row>
    <row r="100" spans="7:15" ht="12.75">
      <c r="G100" s="5"/>
      <c r="I100"/>
      <c r="O100" s="5"/>
    </row>
    <row r="101" spans="7:15" ht="12.75">
      <c r="G101" s="5"/>
      <c r="I101"/>
      <c r="O101" s="5"/>
    </row>
    <row r="102" spans="7:15" ht="12.75">
      <c r="G102" s="5"/>
      <c r="I102"/>
      <c r="O102" s="5"/>
    </row>
    <row r="103" spans="7:15" ht="12.75">
      <c r="G103" s="5"/>
      <c r="I103"/>
      <c r="O103" s="5"/>
    </row>
    <row r="104" ht="12.75">
      <c r="N104" s="1"/>
    </row>
    <row r="105" ht="12.75">
      <c r="N105" s="1"/>
    </row>
    <row r="106" ht="12.75">
      <c r="N106" s="1"/>
    </row>
    <row r="107" ht="12.75">
      <c r="N107" s="1"/>
    </row>
    <row r="108" ht="12.75">
      <c r="N108" s="1"/>
    </row>
    <row r="109" ht="12.75">
      <c r="N109" s="1"/>
    </row>
    <row r="110" ht="12.75">
      <c r="N110" s="1"/>
    </row>
    <row r="111" ht="12.75">
      <c r="N111" s="1"/>
    </row>
    <row r="112" ht="12.75">
      <c r="N112" s="1"/>
    </row>
    <row r="113" ht="12.75">
      <c r="N113" s="1"/>
    </row>
    <row r="114" ht="12.75">
      <c r="N114" s="1"/>
    </row>
    <row r="115" ht="12.75">
      <c r="N115" s="1"/>
    </row>
    <row r="116" ht="12.75">
      <c r="N116" s="1"/>
    </row>
    <row r="117" ht="12.75">
      <c r="N117" s="1"/>
    </row>
    <row r="118" ht="12.75">
      <c r="N118" s="1"/>
    </row>
    <row r="119" ht="12.75">
      <c r="N119" s="1"/>
    </row>
    <row r="120" ht="12.75">
      <c r="N120" s="1"/>
    </row>
    <row r="121" ht="12.75">
      <c r="N121" s="1"/>
    </row>
    <row r="122" ht="12.75">
      <c r="N122" s="1"/>
    </row>
    <row r="123" ht="12.75">
      <c r="N123" s="1"/>
    </row>
    <row r="124" ht="12.75">
      <c r="N124" s="1"/>
    </row>
    <row r="125" ht="12.75">
      <c r="N125" s="1"/>
    </row>
    <row r="126" ht="12.75">
      <c r="N126" s="1"/>
    </row>
    <row r="127" ht="12.75">
      <c r="N127" s="1"/>
    </row>
  </sheetData>
  <sheetProtection formatCells="0" formatColumns="0" formatRows="0" insertColumns="0" insertRows="0" insertHyperlinks="0" deleteColumns="0"/>
  <protectedRanges>
    <protectedRange sqref="O1:O65536 D1:G65536" name="区域2"/>
    <protectedRange sqref="A2:B2" name="区域1"/>
  </protectedRanges>
  <mergeCells count="4">
    <mergeCell ref="O3:O4"/>
    <mergeCell ref="A3:B3"/>
    <mergeCell ref="E3:G3"/>
    <mergeCell ref="D2:G2"/>
  </mergeCells>
  <printOptions/>
  <pageMargins left="0.15748031496062992" right="0.15748031496062992" top="0.1968503937007874" bottom="0.1968503937007874" header="0.5118110236220472" footer="0.5118110236220472"/>
  <pageSetup orientation="landscape" paperSize="9" r:id="rId1"/>
</worksheet>
</file>

<file path=xl/worksheets/sheet8.xml><?xml version="1.0" encoding="utf-8"?>
<worksheet xmlns="http://schemas.openxmlformats.org/spreadsheetml/2006/main" xmlns:r="http://schemas.openxmlformats.org/officeDocument/2006/relationships">
  <sheetPr codeName="Sheet8"/>
  <dimension ref="A1:O127"/>
  <sheetViews>
    <sheetView showGridLines="0" workbookViewId="0" topLeftCell="A1">
      <selection activeCell="D5" sqref="D5"/>
    </sheetView>
  </sheetViews>
  <sheetFormatPr defaultColWidth="9.140625" defaultRowHeight="12.75"/>
  <cols>
    <col min="1" max="1" width="5.28125" style="3" customWidth="1"/>
    <col min="2" max="2" width="4.8515625" style="3" customWidth="1"/>
    <col min="3" max="3" width="11.57421875" style="3" customWidth="1"/>
    <col min="4" max="4" width="11.28125" style="0" customWidth="1"/>
    <col min="5" max="5" width="10.140625" style="5" customWidth="1"/>
    <col min="6" max="7" width="10.28125" style="3" customWidth="1"/>
    <col min="8" max="8" width="1.28515625" style="0" customWidth="1"/>
    <col min="9" max="9" width="15.57421875" style="5" customWidth="1"/>
    <col min="10" max="10" width="9.7109375" style="55" customWidth="1"/>
    <col min="11" max="11" width="12.421875" style="55" customWidth="1"/>
    <col min="12" max="12" width="8.7109375" style="57" customWidth="1"/>
    <col min="13" max="13" width="8.421875" style="0" customWidth="1"/>
    <col min="14" max="14" width="11.57421875" style="0" customWidth="1"/>
    <col min="15" max="15" width="14.57421875" style="3" customWidth="1"/>
    <col min="16" max="16384" width="8.8515625" style="0" customWidth="1"/>
  </cols>
  <sheetData>
    <row r="1" spans="1:14" s="3" customFormat="1" ht="13.5" thickBot="1">
      <c r="A1" s="20" t="s">
        <v>25</v>
      </c>
      <c r="B1" s="20"/>
      <c r="C1" s="20"/>
      <c r="D1" s="20"/>
      <c r="E1" s="5"/>
      <c r="F1" s="14"/>
      <c r="I1" s="5"/>
      <c r="J1" s="54"/>
      <c r="K1" s="54"/>
      <c r="L1" s="57"/>
      <c r="N1" s="62"/>
    </row>
    <row r="2" spans="1:15" s="214" customFormat="1" ht="13.5" thickBot="1">
      <c r="A2" s="206" t="s">
        <v>26</v>
      </c>
      <c r="B2" s="206" t="s">
        <v>72</v>
      </c>
      <c r="C2" s="58"/>
      <c r="D2" s="240" t="s">
        <v>89</v>
      </c>
      <c r="E2" s="241"/>
      <c r="F2" s="241"/>
      <c r="G2" s="242"/>
      <c r="I2" s="117"/>
      <c r="J2" s="119"/>
      <c r="K2" s="119"/>
      <c r="L2" s="219"/>
      <c r="O2" s="28"/>
    </row>
    <row r="3" spans="1:15" s="121" customFormat="1" ht="12.75">
      <c r="A3" s="233" t="s">
        <v>28</v>
      </c>
      <c r="B3" s="233"/>
      <c r="C3" s="15"/>
      <c r="D3" s="116" t="s">
        <v>84</v>
      </c>
      <c r="E3" s="238" t="s">
        <v>36</v>
      </c>
      <c r="F3" s="238"/>
      <c r="G3" s="239"/>
      <c r="I3" s="117"/>
      <c r="J3" s="119"/>
      <c r="K3" s="119"/>
      <c r="L3" s="219"/>
      <c r="O3" s="236" t="s">
        <v>35</v>
      </c>
    </row>
    <row r="4" spans="1:15" s="121" customFormat="1" ht="15.75" thickBot="1">
      <c r="A4" s="15" t="s">
        <v>29</v>
      </c>
      <c r="B4" s="15" t="s">
        <v>24</v>
      </c>
      <c r="C4" s="16" t="s">
        <v>0</v>
      </c>
      <c r="D4" s="19" t="s">
        <v>27</v>
      </c>
      <c r="E4" s="215" t="s">
        <v>85</v>
      </c>
      <c r="F4" s="215" t="s">
        <v>86</v>
      </c>
      <c r="G4" s="216" t="s">
        <v>87</v>
      </c>
      <c r="I4" s="124" t="s">
        <v>30</v>
      </c>
      <c r="J4" s="125" t="s">
        <v>44</v>
      </c>
      <c r="K4" s="126" t="s">
        <v>32</v>
      </c>
      <c r="L4" s="126" t="s">
        <v>10</v>
      </c>
      <c r="M4" s="127" t="s">
        <v>33</v>
      </c>
      <c r="N4" s="217" t="s">
        <v>34</v>
      </c>
      <c r="O4" s="237"/>
    </row>
    <row r="5" spans="1:15" ht="14.25">
      <c r="A5" s="25">
        <v>5</v>
      </c>
      <c r="B5" s="26">
        <v>12.5</v>
      </c>
      <c r="C5" s="27">
        <v>0.18428588999999998</v>
      </c>
      <c r="D5" s="36"/>
      <c r="E5" s="37"/>
      <c r="F5" s="38"/>
      <c r="G5" s="34"/>
      <c r="I5" s="129">
        <f>C5*(D5+E5+F5+G5)</f>
        <v>0</v>
      </c>
      <c r="J5" s="130">
        <f>(D5/20)+(G5+E5+F5)/35</f>
        <v>0</v>
      </c>
      <c r="K5" s="130">
        <f aca="true" t="shared" si="0" ref="K5:K36">(D5/20*M5)+(E5+F5+G5)/35*M5</f>
        <v>0</v>
      </c>
      <c r="L5" s="130">
        <f aca="true" t="shared" si="1" ref="L5:L36">(D5/20*N5)+(E5+F5+G5)/35*N5</f>
        <v>0</v>
      </c>
      <c r="M5" s="131">
        <v>0.006118875</v>
      </c>
      <c r="N5" s="218">
        <v>1.90575</v>
      </c>
      <c r="O5" s="47"/>
    </row>
    <row r="6" spans="1:15" ht="14.25">
      <c r="A6" s="25">
        <v>6</v>
      </c>
      <c r="B6" s="26">
        <v>15</v>
      </c>
      <c r="C6" s="27">
        <v>0.22124822400000002</v>
      </c>
      <c r="D6" s="36"/>
      <c r="E6" s="37"/>
      <c r="F6" s="38"/>
      <c r="G6" s="34"/>
      <c r="I6" s="129">
        <f aca="true" t="shared" si="2" ref="I6:I69">C6*(D6+E6+F6+G6)</f>
        <v>0</v>
      </c>
      <c r="J6" s="130">
        <f aca="true" t="shared" si="3" ref="J6:J69">(D6/20)+(G6+E6+F6)/35</f>
        <v>0</v>
      </c>
      <c r="K6" s="130">
        <f t="shared" si="0"/>
        <v>0</v>
      </c>
      <c r="L6" s="130">
        <f t="shared" si="1"/>
        <v>0</v>
      </c>
      <c r="M6" s="133">
        <v>0.0071595</v>
      </c>
      <c r="N6" s="218">
        <v>2.2869</v>
      </c>
      <c r="O6" s="48"/>
    </row>
    <row r="7" spans="1:15" ht="14.25">
      <c r="A7" s="25">
        <v>7</v>
      </c>
      <c r="B7" s="26">
        <v>17.5</v>
      </c>
      <c r="C7" s="27">
        <v>0.25824561</v>
      </c>
      <c r="D7" s="36"/>
      <c r="E7" s="37"/>
      <c r="F7" s="38"/>
      <c r="G7" s="34"/>
      <c r="I7" s="129">
        <f t="shared" si="2"/>
        <v>0</v>
      </c>
      <c r="J7" s="130">
        <f t="shared" si="3"/>
        <v>0</v>
      </c>
      <c r="K7" s="130">
        <f t="shared" si="0"/>
        <v>0</v>
      </c>
      <c r="L7" s="130">
        <f t="shared" si="1"/>
        <v>0</v>
      </c>
      <c r="M7" s="134">
        <v>0.008200125</v>
      </c>
      <c r="N7" s="218">
        <v>2.6680500000000005</v>
      </c>
      <c r="O7" s="48"/>
    </row>
    <row r="8" spans="1:15" ht="14.25">
      <c r="A8" s="25">
        <v>8</v>
      </c>
      <c r="B8" s="26">
        <v>20</v>
      </c>
      <c r="C8" s="27">
        <v>0.29527804799999996</v>
      </c>
      <c r="D8" s="36"/>
      <c r="E8" s="37"/>
      <c r="F8" s="38"/>
      <c r="G8" s="34"/>
      <c r="I8" s="129">
        <f t="shared" si="2"/>
        <v>0</v>
      </c>
      <c r="J8" s="130">
        <f t="shared" si="3"/>
        <v>0</v>
      </c>
      <c r="K8" s="130">
        <f t="shared" si="0"/>
        <v>0</v>
      </c>
      <c r="L8" s="130">
        <f t="shared" si="1"/>
        <v>0</v>
      </c>
      <c r="M8" s="135">
        <v>0.00924075</v>
      </c>
      <c r="N8" s="218">
        <v>3.0492</v>
      </c>
      <c r="O8" s="48"/>
    </row>
    <row r="9" spans="1:15" ht="14.25">
      <c r="A9" s="25">
        <v>9</v>
      </c>
      <c r="B9" s="26">
        <v>22.5</v>
      </c>
      <c r="C9" s="27">
        <v>0.33234553799999994</v>
      </c>
      <c r="D9" s="36"/>
      <c r="E9" s="37"/>
      <c r="F9" s="38"/>
      <c r="G9" s="34"/>
      <c r="I9" s="129">
        <f t="shared" si="2"/>
        <v>0</v>
      </c>
      <c r="J9" s="130">
        <f t="shared" si="3"/>
        <v>0</v>
      </c>
      <c r="K9" s="130">
        <f t="shared" si="0"/>
        <v>0</v>
      </c>
      <c r="L9" s="130">
        <f t="shared" si="1"/>
        <v>0</v>
      </c>
      <c r="M9" s="136">
        <v>0.010281375</v>
      </c>
      <c r="N9" s="218">
        <v>3.4303500000000002</v>
      </c>
      <c r="O9" s="48"/>
    </row>
    <row r="10" spans="1:15" ht="14.25">
      <c r="A10" s="25">
        <v>10</v>
      </c>
      <c r="B10" s="26">
        <v>25</v>
      </c>
      <c r="C10" s="27">
        <v>0.36944807999999996</v>
      </c>
      <c r="D10" s="36"/>
      <c r="E10" s="37"/>
      <c r="F10" s="38"/>
      <c r="G10" s="34"/>
      <c r="I10" s="129">
        <f t="shared" si="2"/>
        <v>0</v>
      </c>
      <c r="J10" s="130">
        <f t="shared" si="3"/>
        <v>0</v>
      </c>
      <c r="K10" s="130">
        <f t="shared" si="0"/>
        <v>0</v>
      </c>
      <c r="L10" s="130">
        <f t="shared" si="1"/>
        <v>0</v>
      </c>
      <c r="M10" s="137">
        <v>0.011322</v>
      </c>
      <c r="N10" s="218">
        <v>3.8115</v>
      </c>
      <c r="O10" s="48"/>
    </row>
    <row r="11" spans="1:15" ht="14.25">
      <c r="A11" s="25">
        <v>11</v>
      </c>
      <c r="B11" s="26">
        <v>27.5</v>
      </c>
      <c r="C11" s="27">
        <v>0.406585674</v>
      </c>
      <c r="D11" s="36"/>
      <c r="E11" s="37"/>
      <c r="F11" s="38"/>
      <c r="G11" s="34"/>
      <c r="I11" s="129">
        <f t="shared" si="2"/>
        <v>0</v>
      </c>
      <c r="J11" s="130">
        <f t="shared" si="3"/>
        <v>0</v>
      </c>
      <c r="K11" s="130">
        <f t="shared" si="0"/>
        <v>0</v>
      </c>
      <c r="L11" s="130">
        <f t="shared" si="1"/>
        <v>0</v>
      </c>
      <c r="M11" s="138">
        <v>0.012362625</v>
      </c>
      <c r="N11" s="218">
        <v>4.19265</v>
      </c>
      <c r="O11" s="48"/>
    </row>
    <row r="12" spans="1:15" ht="14.25">
      <c r="A12" s="25">
        <v>12</v>
      </c>
      <c r="B12" s="26">
        <v>30</v>
      </c>
      <c r="C12" s="27">
        <v>0.44375832</v>
      </c>
      <c r="D12" s="36"/>
      <c r="E12" s="37"/>
      <c r="F12" s="38"/>
      <c r="G12" s="34"/>
      <c r="I12" s="129">
        <f t="shared" si="2"/>
        <v>0</v>
      </c>
      <c r="J12" s="130">
        <f t="shared" si="3"/>
        <v>0</v>
      </c>
      <c r="K12" s="130">
        <f t="shared" si="0"/>
        <v>0</v>
      </c>
      <c r="L12" s="130">
        <f t="shared" si="1"/>
        <v>0</v>
      </c>
      <c r="M12" s="139">
        <v>0.01340325</v>
      </c>
      <c r="N12" s="218">
        <v>4.5738</v>
      </c>
      <c r="O12" s="48"/>
    </row>
    <row r="13" spans="1:15" ht="14.25">
      <c r="A13" s="25">
        <v>13</v>
      </c>
      <c r="B13" s="26">
        <v>32.5</v>
      </c>
      <c r="C13" s="27">
        <v>0.48096601800000005</v>
      </c>
      <c r="D13" s="36"/>
      <c r="E13" s="37"/>
      <c r="F13" s="38"/>
      <c r="G13" s="34"/>
      <c r="I13" s="129">
        <f t="shared" si="2"/>
        <v>0</v>
      </c>
      <c r="J13" s="130">
        <f t="shared" si="3"/>
        <v>0</v>
      </c>
      <c r="K13" s="130">
        <f t="shared" si="0"/>
        <v>0</v>
      </c>
      <c r="L13" s="130">
        <f t="shared" si="1"/>
        <v>0</v>
      </c>
      <c r="M13" s="140">
        <v>0.014443875</v>
      </c>
      <c r="N13" s="218">
        <v>4.95495</v>
      </c>
      <c r="O13" s="48"/>
    </row>
    <row r="14" spans="1:15" ht="14.25">
      <c r="A14" s="25">
        <v>14</v>
      </c>
      <c r="B14" s="26">
        <v>35</v>
      </c>
      <c r="C14" s="27">
        <v>0.518208768</v>
      </c>
      <c r="D14" s="36"/>
      <c r="E14" s="37"/>
      <c r="F14" s="38"/>
      <c r="G14" s="34"/>
      <c r="I14" s="129">
        <f t="shared" si="2"/>
        <v>0</v>
      </c>
      <c r="J14" s="130">
        <f t="shared" si="3"/>
        <v>0</v>
      </c>
      <c r="K14" s="130">
        <f t="shared" si="0"/>
        <v>0</v>
      </c>
      <c r="L14" s="130">
        <f t="shared" si="1"/>
        <v>0</v>
      </c>
      <c r="M14" s="141">
        <v>0.0154845</v>
      </c>
      <c r="N14" s="218">
        <v>5.336100000000001</v>
      </c>
      <c r="O14" s="48"/>
    </row>
    <row r="15" spans="1:15" ht="14.25">
      <c r="A15" s="25">
        <v>15</v>
      </c>
      <c r="B15" s="26">
        <v>37.5</v>
      </c>
      <c r="C15" s="27">
        <v>0.5554865699999999</v>
      </c>
      <c r="D15" s="36"/>
      <c r="E15" s="37"/>
      <c r="F15" s="38"/>
      <c r="G15" s="34"/>
      <c r="I15" s="129">
        <f t="shared" si="2"/>
        <v>0</v>
      </c>
      <c r="J15" s="130">
        <f t="shared" si="3"/>
        <v>0</v>
      </c>
      <c r="K15" s="130">
        <f t="shared" si="0"/>
        <v>0</v>
      </c>
      <c r="L15" s="130">
        <f t="shared" si="1"/>
        <v>0</v>
      </c>
      <c r="M15" s="142">
        <v>0.016525125</v>
      </c>
      <c r="N15" s="218">
        <v>5.717250000000001</v>
      </c>
      <c r="O15" s="48"/>
    </row>
    <row r="16" spans="1:15" ht="14.25">
      <c r="A16" s="25">
        <v>16</v>
      </c>
      <c r="B16" s="26">
        <v>40</v>
      </c>
      <c r="C16" s="27">
        <v>0.5927994239999999</v>
      </c>
      <c r="D16" s="36"/>
      <c r="E16" s="37"/>
      <c r="F16" s="38"/>
      <c r="G16" s="34"/>
      <c r="I16" s="129">
        <f t="shared" si="2"/>
        <v>0</v>
      </c>
      <c r="J16" s="130">
        <f t="shared" si="3"/>
        <v>0</v>
      </c>
      <c r="K16" s="130">
        <f t="shared" si="0"/>
        <v>0</v>
      </c>
      <c r="L16" s="130">
        <f t="shared" si="1"/>
        <v>0</v>
      </c>
      <c r="M16" s="143">
        <v>0.01756575</v>
      </c>
      <c r="N16" s="218">
        <v>6.0984</v>
      </c>
      <c r="O16" s="48"/>
    </row>
    <row r="17" spans="1:15" ht="14.25">
      <c r="A17" s="25">
        <v>17</v>
      </c>
      <c r="B17" s="26">
        <v>42.5</v>
      </c>
      <c r="C17" s="27">
        <v>0.63014733</v>
      </c>
      <c r="D17" s="36"/>
      <c r="E17" s="37"/>
      <c r="F17" s="38"/>
      <c r="G17" s="34"/>
      <c r="I17" s="129">
        <f t="shared" si="2"/>
        <v>0</v>
      </c>
      <c r="J17" s="130">
        <f t="shared" si="3"/>
        <v>0</v>
      </c>
      <c r="K17" s="130">
        <f t="shared" si="0"/>
        <v>0</v>
      </c>
      <c r="L17" s="130">
        <f t="shared" si="1"/>
        <v>0</v>
      </c>
      <c r="M17" s="144">
        <v>0.018606375</v>
      </c>
      <c r="N17" s="218">
        <v>6.4795500000000015</v>
      </c>
      <c r="O17" s="48"/>
    </row>
    <row r="18" spans="1:15" ht="14.25">
      <c r="A18" s="25">
        <v>18</v>
      </c>
      <c r="B18" s="26">
        <v>45</v>
      </c>
      <c r="C18" s="27">
        <v>0.6675302879999999</v>
      </c>
      <c r="D18" s="36"/>
      <c r="E18" s="37"/>
      <c r="F18" s="38"/>
      <c r="G18" s="34"/>
      <c r="I18" s="129">
        <f t="shared" si="2"/>
        <v>0</v>
      </c>
      <c r="J18" s="130">
        <f t="shared" si="3"/>
        <v>0</v>
      </c>
      <c r="K18" s="130">
        <f t="shared" si="0"/>
        <v>0</v>
      </c>
      <c r="L18" s="130">
        <f t="shared" si="1"/>
        <v>0</v>
      </c>
      <c r="M18" s="145">
        <v>0.019647</v>
      </c>
      <c r="N18" s="218">
        <v>6.8607000000000005</v>
      </c>
      <c r="O18" s="48"/>
    </row>
    <row r="19" spans="1:15" ht="14.25">
      <c r="A19" s="25">
        <v>19</v>
      </c>
      <c r="B19" s="26">
        <v>47.5</v>
      </c>
      <c r="C19" s="27">
        <v>0.7049482979999998</v>
      </c>
      <c r="D19" s="36"/>
      <c r="E19" s="37"/>
      <c r="F19" s="38"/>
      <c r="G19" s="34"/>
      <c r="I19" s="129">
        <f t="shared" si="2"/>
        <v>0</v>
      </c>
      <c r="J19" s="130">
        <f t="shared" si="3"/>
        <v>0</v>
      </c>
      <c r="K19" s="130">
        <f t="shared" si="0"/>
        <v>0</v>
      </c>
      <c r="L19" s="130">
        <f t="shared" si="1"/>
        <v>0</v>
      </c>
      <c r="M19" s="146">
        <v>0.020687625</v>
      </c>
      <c r="N19" s="218">
        <v>7.24185</v>
      </c>
      <c r="O19" s="48"/>
    </row>
    <row r="20" spans="1:15" ht="14.25">
      <c r="A20" s="25">
        <v>20</v>
      </c>
      <c r="B20" s="26">
        <v>50</v>
      </c>
      <c r="C20" s="27">
        <v>0.7073493599999999</v>
      </c>
      <c r="D20" s="36"/>
      <c r="E20" s="37"/>
      <c r="F20" s="38"/>
      <c r="G20" s="34"/>
      <c r="I20" s="129">
        <f t="shared" si="2"/>
        <v>0</v>
      </c>
      <c r="J20" s="130">
        <f t="shared" si="3"/>
        <v>0</v>
      </c>
      <c r="K20" s="130">
        <f t="shared" si="0"/>
        <v>0</v>
      </c>
      <c r="L20" s="130">
        <f t="shared" si="1"/>
        <v>0</v>
      </c>
      <c r="M20" s="147">
        <v>0.02172825</v>
      </c>
      <c r="N20" s="218">
        <v>7.623</v>
      </c>
      <c r="O20" s="48"/>
    </row>
    <row r="21" spans="1:15" ht="14.25">
      <c r="A21" s="25">
        <v>21</v>
      </c>
      <c r="B21" s="26">
        <v>52.5</v>
      </c>
      <c r="C21" s="27">
        <v>0.7430848739999999</v>
      </c>
      <c r="D21" s="36"/>
      <c r="E21" s="37"/>
      <c r="F21" s="38"/>
      <c r="G21" s="34"/>
      <c r="I21" s="129">
        <f t="shared" si="2"/>
        <v>0</v>
      </c>
      <c r="J21" s="130">
        <f t="shared" si="3"/>
        <v>0</v>
      </c>
      <c r="K21" s="130">
        <f t="shared" si="0"/>
        <v>0</v>
      </c>
      <c r="L21" s="130">
        <f t="shared" si="1"/>
        <v>0</v>
      </c>
      <c r="M21" s="148">
        <v>0.022768875</v>
      </c>
      <c r="N21" s="218">
        <v>8.004150000000001</v>
      </c>
      <c r="O21" s="48"/>
    </row>
    <row r="22" spans="1:15" ht="14.25">
      <c r="A22" s="25">
        <v>22</v>
      </c>
      <c r="B22" s="26">
        <v>55</v>
      </c>
      <c r="C22" s="27">
        <v>0.7788554400000002</v>
      </c>
      <c r="D22" s="36"/>
      <c r="E22" s="37"/>
      <c r="F22" s="38"/>
      <c r="G22" s="34"/>
      <c r="I22" s="129">
        <f t="shared" si="2"/>
        <v>0</v>
      </c>
      <c r="J22" s="130">
        <f t="shared" si="3"/>
        <v>0</v>
      </c>
      <c r="K22" s="130">
        <f t="shared" si="0"/>
        <v>0</v>
      </c>
      <c r="L22" s="130">
        <f t="shared" si="1"/>
        <v>0</v>
      </c>
      <c r="M22" s="149">
        <v>0.0238095</v>
      </c>
      <c r="N22" s="218">
        <v>8.3853</v>
      </c>
      <c r="O22" s="48"/>
    </row>
    <row r="23" spans="1:15" ht="14.25">
      <c r="A23" s="25">
        <v>23</v>
      </c>
      <c r="B23" s="26">
        <v>57.5</v>
      </c>
      <c r="C23" s="27">
        <v>0.8146610579999999</v>
      </c>
      <c r="D23" s="36"/>
      <c r="E23" s="37"/>
      <c r="F23" s="38"/>
      <c r="G23" s="34"/>
      <c r="I23" s="129">
        <f t="shared" si="2"/>
        <v>0</v>
      </c>
      <c r="J23" s="130">
        <f t="shared" si="3"/>
        <v>0</v>
      </c>
      <c r="K23" s="130">
        <f t="shared" si="0"/>
        <v>0</v>
      </c>
      <c r="L23" s="130">
        <f t="shared" si="1"/>
        <v>0</v>
      </c>
      <c r="M23" s="150">
        <v>0.024850125</v>
      </c>
      <c r="N23" s="218">
        <v>8.76645</v>
      </c>
      <c r="O23" s="48"/>
    </row>
    <row r="24" spans="1:15" ht="14.25">
      <c r="A24" s="25">
        <v>24</v>
      </c>
      <c r="B24" s="26">
        <v>60</v>
      </c>
      <c r="C24" s="27">
        <v>0.8598572470079998</v>
      </c>
      <c r="D24" s="36"/>
      <c r="E24" s="37"/>
      <c r="F24" s="38"/>
      <c r="G24" s="34"/>
      <c r="I24" s="129">
        <f t="shared" si="2"/>
        <v>0</v>
      </c>
      <c r="J24" s="130">
        <f t="shared" si="3"/>
        <v>0</v>
      </c>
      <c r="K24" s="130">
        <f t="shared" si="0"/>
        <v>0</v>
      </c>
      <c r="L24" s="130">
        <f t="shared" si="1"/>
        <v>0</v>
      </c>
      <c r="M24" s="151">
        <v>0.02589075</v>
      </c>
      <c r="N24" s="218">
        <v>9.1476</v>
      </c>
      <c r="O24" s="48"/>
    </row>
    <row r="25" spans="1:15" ht="14.25">
      <c r="A25" s="25">
        <v>25</v>
      </c>
      <c r="B25" s="26">
        <v>62.5</v>
      </c>
      <c r="C25" s="27">
        <v>0.896570790675</v>
      </c>
      <c r="D25" s="36"/>
      <c r="E25" s="37"/>
      <c r="F25" s="38"/>
      <c r="G25" s="34"/>
      <c r="I25" s="129">
        <f t="shared" si="2"/>
        <v>0</v>
      </c>
      <c r="J25" s="130">
        <f t="shared" si="3"/>
        <v>0</v>
      </c>
      <c r="K25" s="130">
        <f t="shared" si="0"/>
        <v>0</v>
      </c>
      <c r="L25" s="130">
        <f t="shared" si="1"/>
        <v>0</v>
      </c>
      <c r="M25" s="152">
        <v>0.026931375</v>
      </c>
      <c r="N25" s="218">
        <v>9.52875</v>
      </c>
      <c r="O25" s="48"/>
    </row>
    <row r="26" spans="1:15" ht="14.25">
      <c r="A26" s="25">
        <v>26</v>
      </c>
      <c r="B26" s="26">
        <v>65</v>
      </c>
      <c r="C26" s="27">
        <v>0.9481706208</v>
      </c>
      <c r="D26" s="36"/>
      <c r="E26" s="37"/>
      <c r="F26" s="38"/>
      <c r="G26" s="34"/>
      <c r="I26" s="129">
        <f t="shared" si="2"/>
        <v>0</v>
      </c>
      <c r="J26" s="130">
        <f t="shared" si="3"/>
        <v>0</v>
      </c>
      <c r="K26" s="130">
        <f t="shared" si="0"/>
        <v>0</v>
      </c>
      <c r="L26" s="130">
        <f t="shared" si="1"/>
        <v>0</v>
      </c>
      <c r="M26" s="153">
        <v>0.027972</v>
      </c>
      <c r="N26" s="218">
        <v>9.9099</v>
      </c>
      <c r="O26" s="48"/>
    </row>
    <row r="27" spans="1:15" ht="14.25">
      <c r="A27" s="25">
        <v>27</v>
      </c>
      <c r="B27" s="26">
        <v>67.5</v>
      </c>
      <c r="C27" s="27">
        <v>1.0040400035999997</v>
      </c>
      <c r="D27" s="36"/>
      <c r="E27" s="37"/>
      <c r="F27" s="38"/>
      <c r="G27" s="34"/>
      <c r="I27" s="129">
        <f t="shared" si="2"/>
        <v>0</v>
      </c>
      <c r="J27" s="130">
        <f t="shared" si="3"/>
        <v>0</v>
      </c>
      <c r="K27" s="130">
        <f t="shared" si="0"/>
        <v>0</v>
      </c>
      <c r="L27" s="130">
        <f t="shared" si="1"/>
        <v>0</v>
      </c>
      <c r="M27" s="154">
        <v>0.029012625</v>
      </c>
      <c r="N27" s="218">
        <v>10.29105</v>
      </c>
      <c r="O27" s="48"/>
    </row>
    <row r="28" spans="1:15" ht="14.25">
      <c r="A28" s="25">
        <v>28</v>
      </c>
      <c r="B28" s="26">
        <v>70</v>
      </c>
      <c r="C28" s="27">
        <v>1.0615428096000001</v>
      </c>
      <c r="D28" s="36"/>
      <c r="E28" s="37"/>
      <c r="F28" s="38"/>
      <c r="G28" s="34"/>
      <c r="I28" s="129">
        <f t="shared" si="2"/>
        <v>0</v>
      </c>
      <c r="J28" s="130">
        <f t="shared" si="3"/>
        <v>0</v>
      </c>
      <c r="K28" s="130">
        <f t="shared" si="0"/>
        <v>0</v>
      </c>
      <c r="L28" s="130">
        <f t="shared" si="1"/>
        <v>0</v>
      </c>
      <c r="M28" s="155">
        <v>0.03005325</v>
      </c>
      <c r="N28" s="218">
        <v>10.672200000000002</v>
      </c>
      <c r="O28" s="48"/>
    </row>
    <row r="29" spans="1:15" ht="14.25">
      <c r="A29" s="25">
        <v>29</v>
      </c>
      <c r="B29" s="26">
        <v>72.5</v>
      </c>
      <c r="C29" s="27">
        <v>1.12070007</v>
      </c>
      <c r="D29" s="36"/>
      <c r="E29" s="37"/>
      <c r="F29" s="38"/>
      <c r="G29" s="34"/>
      <c r="I29" s="129">
        <f t="shared" si="2"/>
        <v>0</v>
      </c>
      <c r="J29" s="130">
        <f t="shared" si="3"/>
        <v>0</v>
      </c>
      <c r="K29" s="130">
        <f t="shared" si="0"/>
        <v>0</v>
      </c>
      <c r="L29" s="130">
        <f t="shared" si="1"/>
        <v>0</v>
      </c>
      <c r="M29" s="156">
        <v>0.031093875</v>
      </c>
      <c r="N29" s="218">
        <v>11.053350000000002</v>
      </c>
      <c r="O29" s="48"/>
    </row>
    <row r="30" spans="1:15" ht="14.25">
      <c r="A30" s="25">
        <v>30</v>
      </c>
      <c r="B30" s="26">
        <v>75</v>
      </c>
      <c r="C30" s="27">
        <v>1.181532816</v>
      </c>
      <c r="D30" s="36"/>
      <c r="E30" s="37"/>
      <c r="F30" s="38"/>
      <c r="G30" s="34"/>
      <c r="I30" s="129">
        <f t="shared" si="2"/>
        <v>0</v>
      </c>
      <c r="J30" s="130">
        <f t="shared" si="3"/>
        <v>0</v>
      </c>
      <c r="K30" s="130">
        <f t="shared" si="0"/>
        <v>0</v>
      </c>
      <c r="L30" s="130">
        <f t="shared" si="1"/>
        <v>0</v>
      </c>
      <c r="M30" s="157">
        <v>0.0321345</v>
      </c>
      <c r="N30" s="218">
        <v>11.434500000000002</v>
      </c>
      <c r="O30" s="48"/>
    </row>
    <row r="31" spans="1:15" ht="14.25">
      <c r="A31" s="25">
        <v>31</v>
      </c>
      <c r="B31" s="26">
        <v>77.5</v>
      </c>
      <c r="C31" s="27">
        <v>1.2440620788</v>
      </c>
      <c r="D31" s="36"/>
      <c r="E31" s="37"/>
      <c r="F31" s="38"/>
      <c r="G31" s="34"/>
      <c r="I31" s="129">
        <f t="shared" si="2"/>
        <v>0</v>
      </c>
      <c r="J31" s="130">
        <f t="shared" si="3"/>
        <v>0</v>
      </c>
      <c r="K31" s="130">
        <f t="shared" si="0"/>
        <v>0</v>
      </c>
      <c r="L31" s="130">
        <f t="shared" si="1"/>
        <v>0</v>
      </c>
      <c r="M31" s="158">
        <v>0.033175125</v>
      </c>
      <c r="N31" s="218">
        <v>11.81565</v>
      </c>
      <c r="O31" s="48"/>
    </row>
    <row r="32" spans="1:15" ht="14.25">
      <c r="A32" s="25">
        <v>32</v>
      </c>
      <c r="B32" s="26">
        <v>80</v>
      </c>
      <c r="C32" s="27">
        <v>1.3083088896</v>
      </c>
      <c r="D32" s="36"/>
      <c r="E32" s="37"/>
      <c r="F32" s="38"/>
      <c r="G32" s="34"/>
      <c r="I32" s="129">
        <f t="shared" si="2"/>
        <v>0</v>
      </c>
      <c r="J32" s="130">
        <f t="shared" si="3"/>
        <v>0</v>
      </c>
      <c r="K32" s="130">
        <f t="shared" si="0"/>
        <v>0</v>
      </c>
      <c r="L32" s="130">
        <f t="shared" si="1"/>
        <v>0</v>
      </c>
      <c r="M32" s="159">
        <v>0.03421575</v>
      </c>
      <c r="N32" s="218">
        <v>12.1968</v>
      </c>
      <c r="O32" s="48"/>
    </row>
    <row r="33" spans="1:15" ht="14.25">
      <c r="A33" s="25">
        <v>33</v>
      </c>
      <c r="B33" s="26">
        <v>82.5</v>
      </c>
      <c r="C33" s="27">
        <v>1.3742942796</v>
      </c>
      <c r="D33" s="36"/>
      <c r="E33" s="37"/>
      <c r="F33" s="38"/>
      <c r="G33" s="34"/>
      <c r="I33" s="129">
        <f t="shared" si="2"/>
        <v>0</v>
      </c>
      <c r="J33" s="130">
        <f t="shared" si="3"/>
        <v>0</v>
      </c>
      <c r="K33" s="130">
        <f t="shared" si="0"/>
        <v>0</v>
      </c>
      <c r="L33" s="130">
        <f t="shared" si="1"/>
        <v>0</v>
      </c>
      <c r="M33" s="160">
        <v>0.035256375</v>
      </c>
      <c r="N33" s="218">
        <v>12.577950000000001</v>
      </c>
      <c r="O33" s="48"/>
    </row>
    <row r="34" spans="1:15" ht="14.25">
      <c r="A34" s="25">
        <v>34</v>
      </c>
      <c r="B34" s="26">
        <v>85</v>
      </c>
      <c r="C34" s="27">
        <v>1.4420392800000001</v>
      </c>
      <c r="D34" s="36"/>
      <c r="E34" s="37"/>
      <c r="F34" s="38"/>
      <c r="G34" s="34"/>
      <c r="I34" s="129">
        <f t="shared" si="2"/>
        <v>0</v>
      </c>
      <c r="J34" s="130">
        <f t="shared" si="3"/>
        <v>0</v>
      </c>
      <c r="K34" s="130">
        <f t="shared" si="0"/>
        <v>0</v>
      </c>
      <c r="L34" s="130">
        <f t="shared" si="1"/>
        <v>0</v>
      </c>
      <c r="M34" s="161">
        <v>0.036297</v>
      </c>
      <c r="N34" s="218">
        <v>12.959100000000003</v>
      </c>
      <c r="O34" s="48"/>
    </row>
    <row r="35" spans="1:15" ht="14.25">
      <c r="A35" s="25">
        <v>35</v>
      </c>
      <c r="B35" s="26">
        <v>87.5</v>
      </c>
      <c r="C35" s="27">
        <v>1.5115649219999998</v>
      </c>
      <c r="D35" s="36"/>
      <c r="E35" s="37"/>
      <c r="F35" s="38"/>
      <c r="G35" s="34"/>
      <c r="I35" s="129">
        <f t="shared" si="2"/>
        <v>0</v>
      </c>
      <c r="J35" s="130">
        <f t="shared" si="3"/>
        <v>0</v>
      </c>
      <c r="K35" s="130">
        <f t="shared" si="0"/>
        <v>0</v>
      </c>
      <c r="L35" s="130">
        <f t="shared" si="1"/>
        <v>0</v>
      </c>
      <c r="M35" s="162">
        <v>0.037337625</v>
      </c>
      <c r="N35" s="218">
        <v>13.340250000000001</v>
      </c>
      <c r="O35" s="48"/>
    </row>
    <row r="36" spans="1:15" ht="14.25">
      <c r="A36" s="25">
        <v>36</v>
      </c>
      <c r="B36" s="26">
        <v>90</v>
      </c>
      <c r="C36" s="27">
        <v>1.5828922368</v>
      </c>
      <c r="D36" s="36"/>
      <c r="E36" s="37"/>
      <c r="F36" s="38"/>
      <c r="G36" s="34"/>
      <c r="I36" s="129">
        <f t="shared" si="2"/>
        <v>0</v>
      </c>
      <c r="J36" s="130">
        <f t="shared" si="3"/>
        <v>0</v>
      </c>
      <c r="K36" s="130">
        <f t="shared" si="0"/>
        <v>0</v>
      </c>
      <c r="L36" s="130">
        <f t="shared" si="1"/>
        <v>0</v>
      </c>
      <c r="M36" s="163">
        <v>0.03837825</v>
      </c>
      <c r="N36" s="218">
        <v>13.721400000000001</v>
      </c>
      <c r="O36" s="48"/>
    </row>
    <row r="37" spans="1:15" ht="14.25">
      <c r="A37" s="25">
        <v>37</v>
      </c>
      <c r="B37" s="26">
        <v>92.5</v>
      </c>
      <c r="C37" s="27">
        <v>1.6560422555999996</v>
      </c>
      <c r="D37" s="36"/>
      <c r="E37" s="37"/>
      <c r="F37" s="38"/>
      <c r="G37" s="34"/>
      <c r="I37" s="129">
        <f t="shared" si="2"/>
        <v>0</v>
      </c>
      <c r="J37" s="130">
        <f t="shared" si="3"/>
        <v>0</v>
      </c>
      <c r="K37" s="130">
        <f aca="true" t="shared" si="4" ref="K37:K68">(D37/20*M37)+(E37+F37+G37)/35*M37</f>
        <v>0</v>
      </c>
      <c r="L37" s="130">
        <f aca="true" t="shared" si="5" ref="L37:L68">(D37/20*N37)+(E37+F37+G37)/35*N37</f>
        <v>0</v>
      </c>
      <c r="M37" s="164">
        <v>0.039418875</v>
      </c>
      <c r="N37" s="218">
        <v>14.10255</v>
      </c>
      <c r="O37" s="48"/>
    </row>
    <row r="38" spans="1:15" ht="14.25">
      <c r="A38" s="25">
        <v>38</v>
      </c>
      <c r="B38" s="26">
        <v>95</v>
      </c>
      <c r="C38" s="27">
        <v>1.7310360095999993</v>
      </c>
      <c r="D38" s="36"/>
      <c r="E38" s="37"/>
      <c r="F38" s="38"/>
      <c r="G38" s="34"/>
      <c r="I38" s="129">
        <f t="shared" si="2"/>
        <v>0</v>
      </c>
      <c r="J38" s="130">
        <f t="shared" si="3"/>
        <v>0</v>
      </c>
      <c r="K38" s="130">
        <f t="shared" si="4"/>
        <v>0</v>
      </c>
      <c r="L38" s="130">
        <f t="shared" si="5"/>
        <v>0</v>
      </c>
      <c r="M38" s="165">
        <v>0.0404595</v>
      </c>
      <c r="N38" s="218">
        <v>14.4837</v>
      </c>
      <c r="O38" s="48"/>
    </row>
    <row r="39" spans="1:15" ht="14.25">
      <c r="A39" s="25">
        <v>39</v>
      </c>
      <c r="B39" s="26">
        <v>97.5</v>
      </c>
      <c r="C39" s="27">
        <v>1.8078945299999996</v>
      </c>
      <c r="D39" s="36"/>
      <c r="E39" s="37"/>
      <c r="F39" s="38"/>
      <c r="G39" s="34"/>
      <c r="I39" s="129">
        <f t="shared" si="2"/>
        <v>0</v>
      </c>
      <c r="J39" s="130">
        <f t="shared" si="3"/>
        <v>0</v>
      </c>
      <c r="K39" s="130">
        <f t="shared" si="4"/>
        <v>0</v>
      </c>
      <c r="L39" s="130">
        <f t="shared" si="5"/>
        <v>0</v>
      </c>
      <c r="M39" s="166">
        <v>0.041500125</v>
      </c>
      <c r="N39" s="218">
        <v>14.86485</v>
      </c>
      <c r="O39" s="48"/>
    </row>
    <row r="40" spans="1:15" ht="14.25">
      <c r="A40" s="25">
        <v>40</v>
      </c>
      <c r="B40" s="26">
        <v>100</v>
      </c>
      <c r="C40" s="27">
        <v>1.8866388479999991</v>
      </c>
      <c r="D40" s="36"/>
      <c r="E40" s="37"/>
      <c r="F40" s="38"/>
      <c r="G40" s="34"/>
      <c r="I40" s="129">
        <f t="shared" si="2"/>
        <v>0</v>
      </c>
      <c r="J40" s="130">
        <f t="shared" si="3"/>
        <v>0</v>
      </c>
      <c r="K40" s="130">
        <f t="shared" si="4"/>
        <v>0</v>
      </c>
      <c r="L40" s="130">
        <f t="shared" si="5"/>
        <v>0</v>
      </c>
      <c r="M40" s="167">
        <v>0.04254075</v>
      </c>
      <c r="N40" s="218">
        <v>15.246</v>
      </c>
      <c r="O40" s="48"/>
    </row>
    <row r="41" spans="1:15" ht="14.25">
      <c r="A41" s="25">
        <v>41</v>
      </c>
      <c r="B41" s="26">
        <v>102.5</v>
      </c>
      <c r="C41" s="27">
        <v>1.9672899947999998</v>
      </c>
      <c r="D41" s="36"/>
      <c r="E41" s="37"/>
      <c r="F41" s="38"/>
      <c r="G41" s="34"/>
      <c r="I41" s="129">
        <f t="shared" si="2"/>
        <v>0</v>
      </c>
      <c r="J41" s="130">
        <f t="shared" si="3"/>
        <v>0</v>
      </c>
      <c r="K41" s="130">
        <f t="shared" si="4"/>
        <v>0</v>
      </c>
      <c r="L41" s="130">
        <f t="shared" si="5"/>
        <v>0</v>
      </c>
      <c r="M41" s="168">
        <v>0.043581375</v>
      </c>
      <c r="N41" s="218">
        <v>15.627150000000002</v>
      </c>
      <c r="O41" s="48"/>
    </row>
    <row r="42" spans="1:15" ht="14.25">
      <c r="A42" s="25">
        <v>42</v>
      </c>
      <c r="B42" s="26">
        <v>105</v>
      </c>
      <c r="C42" s="27">
        <v>2.0498690015999994</v>
      </c>
      <c r="D42" s="36"/>
      <c r="E42" s="37"/>
      <c r="F42" s="38"/>
      <c r="G42" s="34"/>
      <c r="I42" s="129">
        <f t="shared" si="2"/>
        <v>0</v>
      </c>
      <c r="J42" s="130">
        <f t="shared" si="3"/>
        <v>0</v>
      </c>
      <c r="K42" s="130">
        <f t="shared" si="4"/>
        <v>0</v>
      </c>
      <c r="L42" s="130">
        <f t="shared" si="5"/>
        <v>0</v>
      </c>
      <c r="M42" s="169">
        <v>0.044622</v>
      </c>
      <c r="N42" s="218">
        <v>16.008300000000002</v>
      </c>
      <c r="O42" s="48"/>
    </row>
    <row r="43" spans="1:15" ht="14.25">
      <c r="A43" s="25">
        <v>43</v>
      </c>
      <c r="B43" s="26">
        <v>107.5</v>
      </c>
      <c r="C43" s="27">
        <v>2.1343968995999996</v>
      </c>
      <c r="D43" s="36"/>
      <c r="E43" s="37"/>
      <c r="F43" s="38"/>
      <c r="G43" s="34"/>
      <c r="I43" s="129">
        <f t="shared" si="2"/>
        <v>0</v>
      </c>
      <c r="J43" s="130">
        <f t="shared" si="3"/>
        <v>0</v>
      </c>
      <c r="K43" s="130">
        <f t="shared" si="4"/>
        <v>0</v>
      </c>
      <c r="L43" s="130">
        <f t="shared" si="5"/>
        <v>0</v>
      </c>
      <c r="M43" s="170">
        <v>0.045662625</v>
      </c>
      <c r="N43" s="218">
        <v>16.38945</v>
      </c>
      <c r="O43" s="48"/>
    </row>
    <row r="44" spans="1:15" ht="14.25">
      <c r="A44" s="25">
        <v>44</v>
      </c>
      <c r="B44" s="26">
        <v>110</v>
      </c>
      <c r="C44" s="27">
        <v>2.22089472</v>
      </c>
      <c r="D44" s="36"/>
      <c r="E44" s="37"/>
      <c r="F44" s="38"/>
      <c r="G44" s="34"/>
      <c r="I44" s="129">
        <f t="shared" si="2"/>
        <v>0</v>
      </c>
      <c r="J44" s="130">
        <f t="shared" si="3"/>
        <v>0</v>
      </c>
      <c r="K44" s="130">
        <f t="shared" si="4"/>
        <v>0</v>
      </c>
      <c r="L44" s="130">
        <f t="shared" si="5"/>
        <v>0</v>
      </c>
      <c r="M44" s="171">
        <v>0.04670325</v>
      </c>
      <c r="N44" s="218">
        <v>16.7706</v>
      </c>
      <c r="O44" s="48"/>
    </row>
    <row r="45" spans="1:15" ht="14.25">
      <c r="A45" s="25">
        <v>45</v>
      </c>
      <c r="B45" s="26">
        <v>112.5</v>
      </c>
      <c r="C45" s="27">
        <v>2.3093834939999995</v>
      </c>
      <c r="D45" s="36"/>
      <c r="E45" s="37"/>
      <c r="F45" s="38"/>
      <c r="G45" s="34"/>
      <c r="I45" s="129">
        <f t="shared" si="2"/>
        <v>0</v>
      </c>
      <c r="J45" s="130">
        <f t="shared" si="3"/>
        <v>0</v>
      </c>
      <c r="K45" s="130">
        <f t="shared" si="4"/>
        <v>0</v>
      </c>
      <c r="L45" s="130">
        <f t="shared" si="5"/>
        <v>0</v>
      </c>
      <c r="M45" s="172">
        <v>0.047743875</v>
      </c>
      <c r="N45" s="218">
        <v>17.151750000000003</v>
      </c>
      <c r="O45" s="48"/>
    </row>
    <row r="46" spans="1:15" ht="14.25">
      <c r="A46" s="25">
        <v>46</v>
      </c>
      <c r="B46" s="26">
        <v>115</v>
      </c>
      <c r="C46" s="27">
        <v>2.3998842528</v>
      </c>
      <c r="D46" s="36"/>
      <c r="E46" s="37"/>
      <c r="F46" s="38"/>
      <c r="G46" s="34"/>
      <c r="I46" s="129">
        <f t="shared" si="2"/>
        <v>0</v>
      </c>
      <c r="J46" s="130">
        <f t="shared" si="3"/>
        <v>0</v>
      </c>
      <c r="K46" s="130">
        <f t="shared" si="4"/>
        <v>0</v>
      </c>
      <c r="L46" s="130">
        <f t="shared" si="5"/>
        <v>0</v>
      </c>
      <c r="M46" s="173">
        <v>0.0487845</v>
      </c>
      <c r="N46" s="218">
        <v>17.5329</v>
      </c>
      <c r="O46" s="48"/>
    </row>
    <row r="47" spans="1:15" ht="14.25">
      <c r="A47" s="25">
        <v>47</v>
      </c>
      <c r="B47" s="26">
        <v>117.5</v>
      </c>
      <c r="C47" s="27">
        <v>2.4924180275999994</v>
      </c>
      <c r="D47" s="36"/>
      <c r="E47" s="37"/>
      <c r="F47" s="38"/>
      <c r="G47" s="34"/>
      <c r="I47" s="129">
        <f t="shared" si="2"/>
        <v>0</v>
      </c>
      <c r="J47" s="130">
        <f t="shared" si="3"/>
        <v>0</v>
      </c>
      <c r="K47" s="130">
        <f t="shared" si="4"/>
        <v>0</v>
      </c>
      <c r="L47" s="130">
        <f t="shared" si="5"/>
        <v>0</v>
      </c>
      <c r="M47" s="174">
        <v>0.049825125</v>
      </c>
      <c r="N47" s="218">
        <v>17.91405</v>
      </c>
      <c r="O47" s="48"/>
    </row>
    <row r="48" spans="1:15" ht="14.25">
      <c r="A48" s="25">
        <v>48</v>
      </c>
      <c r="B48" s="26">
        <v>120</v>
      </c>
      <c r="C48" s="27">
        <v>2.5870058496</v>
      </c>
      <c r="D48" s="36"/>
      <c r="E48" s="37"/>
      <c r="F48" s="38"/>
      <c r="G48" s="34"/>
      <c r="I48" s="129">
        <f t="shared" si="2"/>
        <v>0</v>
      </c>
      <c r="J48" s="130">
        <f t="shared" si="3"/>
        <v>0</v>
      </c>
      <c r="K48" s="130">
        <f t="shared" si="4"/>
        <v>0</v>
      </c>
      <c r="L48" s="130">
        <f t="shared" si="5"/>
        <v>0</v>
      </c>
      <c r="M48" s="175">
        <v>0.05086575</v>
      </c>
      <c r="N48" s="218">
        <v>18.2952</v>
      </c>
      <c r="O48" s="48"/>
    </row>
    <row r="49" spans="1:15" ht="14.25">
      <c r="A49" s="25">
        <v>49</v>
      </c>
      <c r="B49" s="26">
        <v>122.5</v>
      </c>
      <c r="C49" s="27">
        <v>2.6836687500000003</v>
      </c>
      <c r="D49" s="36"/>
      <c r="E49" s="37"/>
      <c r="F49" s="38"/>
      <c r="G49" s="34"/>
      <c r="I49" s="129">
        <f t="shared" si="2"/>
        <v>0</v>
      </c>
      <c r="J49" s="130">
        <f t="shared" si="3"/>
        <v>0</v>
      </c>
      <c r="K49" s="130">
        <f t="shared" si="4"/>
        <v>0</v>
      </c>
      <c r="L49" s="130">
        <f t="shared" si="5"/>
        <v>0</v>
      </c>
      <c r="M49" s="176">
        <v>0.051906375</v>
      </c>
      <c r="N49" s="218">
        <v>18.67635</v>
      </c>
      <c r="O49" s="48"/>
    </row>
    <row r="50" spans="1:15" ht="14.25">
      <c r="A50" s="25">
        <v>50</v>
      </c>
      <c r="B50" s="26">
        <v>125</v>
      </c>
      <c r="C50" s="27">
        <v>2.7824277599999996</v>
      </c>
      <c r="D50" s="36"/>
      <c r="E50" s="37"/>
      <c r="F50" s="38"/>
      <c r="G50" s="34"/>
      <c r="I50" s="129">
        <f t="shared" si="2"/>
        <v>0</v>
      </c>
      <c r="J50" s="130">
        <f t="shared" si="3"/>
        <v>0</v>
      </c>
      <c r="K50" s="130">
        <f t="shared" si="4"/>
        <v>0</v>
      </c>
      <c r="L50" s="130">
        <f t="shared" si="5"/>
        <v>0</v>
      </c>
      <c r="M50" s="177">
        <v>0.052947</v>
      </c>
      <c r="N50" s="218">
        <v>19.0575</v>
      </c>
      <c r="O50" s="48"/>
    </row>
    <row r="51" spans="1:15" ht="14.25">
      <c r="A51" s="25">
        <v>51</v>
      </c>
      <c r="B51" s="26">
        <v>127.5</v>
      </c>
      <c r="C51" s="27">
        <v>2.883303910799999</v>
      </c>
      <c r="D51" s="36"/>
      <c r="E51" s="37"/>
      <c r="F51" s="38"/>
      <c r="G51" s="34"/>
      <c r="I51" s="129">
        <f t="shared" si="2"/>
        <v>0</v>
      </c>
      <c r="J51" s="130">
        <f t="shared" si="3"/>
        <v>0</v>
      </c>
      <c r="K51" s="130">
        <f t="shared" si="4"/>
        <v>0</v>
      </c>
      <c r="L51" s="130">
        <f t="shared" si="5"/>
        <v>0</v>
      </c>
      <c r="M51" s="178">
        <v>0.053987625</v>
      </c>
      <c r="N51" s="218">
        <v>19.43865</v>
      </c>
      <c r="O51" s="48"/>
    </row>
    <row r="52" spans="1:15" ht="14.25">
      <c r="A52" s="25">
        <v>52</v>
      </c>
      <c r="B52" s="26">
        <v>130</v>
      </c>
      <c r="C52" s="27">
        <v>2.9863182336</v>
      </c>
      <c r="D52" s="36"/>
      <c r="E52" s="37"/>
      <c r="F52" s="38"/>
      <c r="G52" s="34"/>
      <c r="I52" s="129">
        <f t="shared" si="2"/>
        <v>0</v>
      </c>
      <c r="J52" s="130">
        <f t="shared" si="3"/>
        <v>0</v>
      </c>
      <c r="K52" s="130">
        <f t="shared" si="4"/>
        <v>0</v>
      </c>
      <c r="L52" s="130">
        <f t="shared" si="5"/>
        <v>0</v>
      </c>
      <c r="M52" s="179">
        <v>0.05502825</v>
      </c>
      <c r="N52" s="218">
        <v>19.8198</v>
      </c>
      <c r="O52" s="48"/>
    </row>
    <row r="53" spans="1:15" ht="14.25">
      <c r="A53" s="25">
        <v>53</v>
      </c>
      <c r="B53" s="26">
        <v>132.5</v>
      </c>
      <c r="C53" s="27">
        <v>3.0914917596</v>
      </c>
      <c r="D53" s="36"/>
      <c r="E53" s="37"/>
      <c r="F53" s="38"/>
      <c r="G53" s="34"/>
      <c r="I53" s="129">
        <f t="shared" si="2"/>
        <v>0</v>
      </c>
      <c r="J53" s="130">
        <f t="shared" si="3"/>
        <v>0</v>
      </c>
      <c r="K53" s="130">
        <f t="shared" si="4"/>
        <v>0</v>
      </c>
      <c r="L53" s="130">
        <f t="shared" si="5"/>
        <v>0</v>
      </c>
      <c r="M53" s="180">
        <v>0.056068875</v>
      </c>
      <c r="N53" s="218">
        <v>20.200950000000002</v>
      </c>
      <c r="O53" s="48"/>
    </row>
    <row r="54" spans="1:15" ht="14.25">
      <c r="A54" s="25">
        <v>54</v>
      </c>
      <c r="B54" s="26">
        <v>135</v>
      </c>
      <c r="C54" s="27">
        <v>3.1988455199999994</v>
      </c>
      <c r="D54" s="36"/>
      <c r="E54" s="37"/>
      <c r="F54" s="38"/>
      <c r="G54" s="34"/>
      <c r="I54" s="129">
        <f t="shared" si="2"/>
        <v>0</v>
      </c>
      <c r="J54" s="130">
        <f t="shared" si="3"/>
        <v>0</v>
      </c>
      <c r="K54" s="130">
        <f t="shared" si="4"/>
        <v>0</v>
      </c>
      <c r="L54" s="130">
        <f t="shared" si="5"/>
        <v>0</v>
      </c>
      <c r="M54" s="181">
        <v>0.0571095</v>
      </c>
      <c r="N54" s="218">
        <v>20.5821</v>
      </c>
      <c r="O54" s="48"/>
    </row>
    <row r="55" spans="1:15" ht="14.25">
      <c r="A55" s="25">
        <v>55</v>
      </c>
      <c r="B55" s="26">
        <v>137.5</v>
      </c>
      <c r="C55" s="27">
        <v>3.308400545999999</v>
      </c>
      <c r="D55" s="36"/>
      <c r="E55" s="37"/>
      <c r="F55" s="38"/>
      <c r="G55" s="34"/>
      <c r="I55" s="129">
        <f t="shared" si="2"/>
        <v>0</v>
      </c>
      <c r="J55" s="130">
        <f t="shared" si="3"/>
        <v>0</v>
      </c>
      <c r="K55" s="130">
        <f t="shared" si="4"/>
        <v>0</v>
      </c>
      <c r="L55" s="130">
        <f t="shared" si="5"/>
        <v>0</v>
      </c>
      <c r="M55" s="182">
        <v>0.058150125</v>
      </c>
      <c r="N55" s="218">
        <v>20.963250000000002</v>
      </c>
      <c r="O55" s="48"/>
    </row>
    <row r="56" spans="1:15" ht="14.25">
      <c r="A56" s="25">
        <v>56</v>
      </c>
      <c r="B56" s="26">
        <v>140</v>
      </c>
      <c r="C56" s="27">
        <v>3.4201778688000006</v>
      </c>
      <c r="D56" s="36"/>
      <c r="E56" s="37"/>
      <c r="F56" s="38"/>
      <c r="G56" s="34"/>
      <c r="I56" s="129">
        <f t="shared" si="2"/>
        <v>0</v>
      </c>
      <c r="J56" s="130">
        <f t="shared" si="3"/>
        <v>0</v>
      </c>
      <c r="K56" s="130">
        <f t="shared" si="4"/>
        <v>0</v>
      </c>
      <c r="L56" s="130">
        <f t="shared" si="5"/>
        <v>0</v>
      </c>
      <c r="M56" s="183">
        <v>0.05919075</v>
      </c>
      <c r="N56" s="218">
        <v>21.344400000000004</v>
      </c>
      <c r="O56" s="48"/>
    </row>
    <row r="57" spans="1:15" ht="14.25">
      <c r="A57" s="25">
        <v>57</v>
      </c>
      <c r="B57" s="26">
        <v>142.5</v>
      </c>
      <c r="C57" s="27">
        <v>3.5341985196</v>
      </c>
      <c r="D57" s="36"/>
      <c r="E57" s="37"/>
      <c r="F57" s="38"/>
      <c r="G57" s="34"/>
      <c r="I57" s="129">
        <f t="shared" si="2"/>
        <v>0</v>
      </c>
      <c r="J57" s="130">
        <f t="shared" si="3"/>
        <v>0</v>
      </c>
      <c r="K57" s="130">
        <f t="shared" si="4"/>
        <v>0</v>
      </c>
      <c r="L57" s="130">
        <f t="shared" si="5"/>
        <v>0</v>
      </c>
      <c r="M57" s="184">
        <v>0.060231375</v>
      </c>
      <c r="N57" s="218">
        <v>21.72555</v>
      </c>
      <c r="O57" s="48"/>
    </row>
    <row r="58" spans="1:15" ht="14.25">
      <c r="A58" s="25">
        <v>58</v>
      </c>
      <c r="B58" s="26">
        <v>145</v>
      </c>
      <c r="C58" s="27">
        <v>3.6504835295999998</v>
      </c>
      <c r="D58" s="36"/>
      <c r="E58" s="37"/>
      <c r="F58" s="38"/>
      <c r="G58" s="34"/>
      <c r="I58" s="129">
        <f t="shared" si="2"/>
        <v>0</v>
      </c>
      <c r="J58" s="130">
        <f t="shared" si="3"/>
        <v>0</v>
      </c>
      <c r="K58" s="130">
        <f t="shared" si="4"/>
        <v>0</v>
      </c>
      <c r="L58" s="130">
        <f t="shared" si="5"/>
        <v>0</v>
      </c>
      <c r="M58" s="185">
        <v>0.061272</v>
      </c>
      <c r="N58" s="218">
        <v>22.106700000000004</v>
      </c>
      <c r="O58" s="48"/>
    </row>
    <row r="59" spans="1:15" ht="14.25">
      <c r="A59" s="25">
        <v>59</v>
      </c>
      <c r="B59" s="26">
        <v>147.5</v>
      </c>
      <c r="C59" s="27">
        <v>3.76905393</v>
      </c>
      <c r="D59" s="36"/>
      <c r="E59" s="37"/>
      <c r="F59" s="38"/>
      <c r="G59" s="34"/>
      <c r="I59" s="129">
        <f t="shared" si="2"/>
        <v>0</v>
      </c>
      <c r="J59" s="130">
        <f t="shared" si="3"/>
        <v>0</v>
      </c>
      <c r="K59" s="130">
        <f t="shared" si="4"/>
        <v>0</v>
      </c>
      <c r="L59" s="130">
        <f t="shared" si="5"/>
        <v>0</v>
      </c>
      <c r="M59" s="186">
        <v>0.062312625</v>
      </c>
      <c r="N59" s="218">
        <v>22.48785</v>
      </c>
      <c r="O59" s="48"/>
    </row>
    <row r="60" spans="1:15" ht="14.25">
      <c r="A60" s="25">
        <v>60</v>
      </c>
      <c r="B60" s="26">
        <v>150</v>
      </c>
      <c r="C60" s="27">
        <v>3.889930752</v>
      </c>
      <c r="D60" s="36"/>
      <c r="E60" s="37"/>
      <c r="F60" s="38"/>
      <c r="G60" s="34"/>
      <c r="I60" s="129">
        <f t="shared" si="2"/>
        <v>0</v>
      </c>
      <c r="J60" s="130">
        <f t="shared" si="3"/>
        <v>0</v>
      </c>
      <c r="K60" s="130">
        <f t="shared" si="4"/>
        <v>0</v>
      </c>
      <c r="L60" s="130">
        <f t="shared" si="5"/>
        <v>0</v>
      </c>
      <c r="M60" s="187">
        <v>0.06335325</v>
      </c>
      <c r="N60" s="218">
        <v>22.869000000000003</v>
      </c>
      <c r="O60" s="48"/>
    </row>
    <row r="61" spans="1:15" ht="14.25">
      <c r="A61" s="25">
        <v>61</v>
      </c>
      <c r="B61" s="26">
        <v>152.5</v>
      </c>
      <c r="C61" s="27">
        <v>4.013135026799999</v>
      </c>
      <c r="D61" s="36"/>
      <c r="E61" s="37"/>
      <c r="F61" s="38"/>
      <c r="G61" s="34"/>
      <c r="I61" s="129">
        <f t="shared" si="2"/>
        <v>0</v>
      </c>
      <c r="J61" s="130">
        <f t="shared" si="3"/>
        <v>0</v>
      </c>
      <c r="K61" s="130">
        <f t="shared" si="4"/>
        <v>0</v>
      </c>
      <c r="L61" s="130">
        <f t="shared" si="5"/>
        <v>0</v>
      </c>
      <c r="M61" s="188">
        <v>0.064393875</v>
      </c>
      <c r="N61" s="218">
        <v>23.25015</v>
      </c>
      <c r="O61" s="48"/>
    </row>
    <row r="62" spans="1:15" ht="14.25">
      <c r="A62" s="25">
        <v>62</v>
      </c>
      <c r="B62" s="26">
        <v>155</v>
      </c>
      <c r="C62" s="27">
        <v>4.138687785599998</v>
      </c>
      <c r="D62" s="36"/>
      <c r="E62" s="37"/>
      <c r="F62" s="38"/>
      <c r="G62" s="34"/>
      <c r="I62" s="129">
        <f t="shared" si="2"/>
        <v>0</v>
      </c>
      <c r="J62" s="130">
        <f t="shared" si="3"/>
        <v>0</v>
      </c>
      <c r="K62" s="130">
        <f t="shared" si="4"/>
        <v>0</v>
      </c>
      <c r="L62" s="130">
        <f t="shared" si="5"/>
        <v>0</v>
      </c>
      <c r="M62" s="189">
        <v>0.0654345</v>
      </c>
      <c r="N62" s="218">
        <v>23.6313</v>
      </c>
      <c r="O62" s="48"/>
    </row>
    <row r="63" spans="1:15" ht="14.25">
      <c r="A63" s="25">
        <v>63</v>
      </c>
      <c r="B63" s="26">
        <v>157.5</v>
      </c>
      <c r="C63" s="27">
        <v>4.266610059599999</v>
      </c>
      <c r="D63" s="36"/>
      <c r="E63" s="37"/>
      <c r="F63" s="38"/>
      <c r="G63" s="34"/>
      <c r="I63" s="129">
        <f t="shared" si="2"/>
        <v>0</v>
      </c>
      <c r="J63" s="130">
        <f t="shared" si="3"/>
        <v>0</v>
      </c>
      <c r="K63" s="130">
        <f t="shared" si="4"/>
        <v>0</v>
      </c>
      <c r="L63" s="130">
        <f t="shared" si="5"/>
        <v>0</v>
      </c>
      <c r="M63" s="190">
        <v>0.066475125</v>
      </c>
      <c r="N63" s="218">
        <v>24.01245</v>
      </c>
      <c r="O63" s="48"/>
    </row>
    <row r="64" spans="1:15" ht="14.25">
      <c r="A64" s="25">
        <v>64</v>
      </c>
      <c r="B64" s="26">
        <v>160</v>
      </c>
      <c r="C64" s="27">
        <v>4.396922879999999</v>
      </c>
      <c r="D64" s="36"/>
      <c r="E64" s="37"/>
      <c r="F64" s="38"/>
      <c r="G64" s="34"/>
      <c r="I64" s="129">
        <f t="shared" si="2"/>
        <v>0</v>
      </c>
      <c r="J64" s="130">
        <f t="shared" si="3"/>
        <v>0</v>
      </c>
      <c r="K64" s="130">
        <f t="shared" si="4"/>
        <v>0</v>
      </c>
      <c r="L64" s="130">
        <f t="shared" si="5"/>
        <v>0</v>
      </c>
      <c r="M64" s="191">
        <v>0.06751575</v>
      </c>
      <c r="N64" s="218">
        <v>24.3936</v>
      </c>
      <c r="O64" s="48"/>
    </row>
    <row r="65" spans="1:15" ht="14.25">
      <c r="A65" s="25">
        <v>65</v>
      </c>
      <c r="B65" s="26">
        <v>162.5</v>
      </c>
      <c r="C65" s="27">
        <v>4.529647277999999</v>
      </c>
      <c r="D65" s="36"/>
      <c r="E65" s="37"/>
      <c r="F65" s="38"/>
      <c r="G65" s="34"/>
      <c r="I65" s="129">
        <f t="shared" si="2"/>
        <v>0</v>
      </c>
      <c r="J65" s="130">
        <f t="shared" si="3"/>
        <v>0</v>
      </c>
      <c r="K65" s="130">
        <f t="shared" si="4"/>
        <v>0</v>
      </c>
      <c r="L65" s="130">
        <f t="shared" si="5"/>
        <v>0</v>
      </c>
      <c r="M65" s="192">
        <v>0.068556375</v>
      </c>
      <c r="N65" s="218">
        <v>24.77475</v>
      </c>
      <c r="O65" s="48"/>
    </row>
    <row r="66" spans="1:15" ht="14.25">
      <c r="A66" s="25">
        <v>66</v>
      </c>
      <c r="B66" s="26">
        <v>165</v>
      </c>
      <c r="C66" s="27">
        <v>4.664804284799999</v>
      </c>
      <c r="D66" s="36"/>
      <c r="E66" s="37"/>
      <c r="F66" s="38"/>
      <c r="G66" s="34"/>
      <c r="I66" s="129">
        <f t="shared" si="2"/>
        <v>0</v>
      </c>
      <c r="J66" s="130">
        <f t="shared" si="3"/>
        <v>0</v>
      </c>
      <c r="K66" s="130">
        <f t="shared" si="4"/>
        <v>0</v>
      </c>
      <c r="L66" s="130">
        <f t="shared" si="5"/>
        <v>0</v>
      </c>
      <c r="M66" s="193">
        <v>0.069597</v>
      </c>
      <c r="N66" s="218">
        <v>25.155900000000003</v>
      </c>
      <c r="O66" s="48"/>
    </row>
    <row r="67" spans="1:15" ht="14.25">
      <c r="A67" s="25">
        <v>67</v>
      </c>
      <c r="B67" s="26">
        <v>167.5</v>
      </c>
      <c r="C67" s="27">
        <v>4.8024149315999995</v>
      </c>
      <c r="D67" s="36"/>
      <c r="E67" s="37"/>
      <c r="F67" s="38"/>
      <c r="G67" s="34"/>
      <c r="I67" s="129">
        <f t="shared" si="2"/>
        <v>0</v>
      </c>
      <c r="J67" s="130">
        <f t="shared" si="3"/>
        <v>0</v>
      </c>
      <c r="K67" s="130">
        <f t="shared" si="4"/>
        <v>0</v>
      </c>
      <c r="L67" s="130">
        <f t="shared" si="5"/>
        <v>0</v>
      </c>
      <c r="M67" s="194">
        <v>0.070637625</v>
      </c>
      <c r="N67" s="218">
        <v>25.537050000000004</v>
      </c>
      <c r="O67" s="48"/>
    </row>
    <row r="68" spans="1:15" ht="14.25">
      <c r="A68" s="25">
        <v>68</v>
      </c>
      <c r="B68" s="26">
        <v>170</v>
      </c>
      <c r="C68" s="27">
        <v>4.942500249599999</v>
      </c>
      <c r="D68" s="36"/>
      <c r="E68" s="37"/>
      <c r="F68" s="38"/>
      <c r="G68" s="34"/>
      <c r="I68" s="129">
        <f t="shared" si="2"/>
        <v>0</v>
      </c>
      <c r="J68" s="130">
        <f t="shared" si="3"/>
        <v>0</v>
      </c>
      <c r="K68" s="130">
        <f t="shared" si="4"/>
        <v>0</v>
      </c>
      <c r="L68" s="130">
        <f t="shared" si="5"/>
        <v>0</v>
      </c>
      <c r="M68" s="195">
        <v>0.07167825</v>
      </c>
      <c r="N68" s="218">
        <v>25.918200000000006</v>
      </c>
      <c r="O68" s="48"/>
    </row>
    <row r="69" spans="1:15" ht="14.25">
      <c r="A69" s="25">
        <v>69</v>
      </c>
      <c r="B69" s="26">
        <v>172.5</v>
      </c>
      <c r="C69" s="27">
        <v>5.085081269999999</v>
      </c>
      <c r="D69" s="36"/>
      <c r="E69" s="37"/>
      <c r="F69" s="38"/>
      <c r="G69" s="34"/>
      <c r="I69" s="129">
        <f t="shared" si="2"/>
        <v>0</v>
      </c>
      <c r="J69" s="130">
        <f t="shared" si="3"/>
        <v>0</v>
      </c>
      <c r="K69" s="130">
        <f aca="true" t="shared" si="6" ref="K69:K78">(D69/20*M69)+(E69+F69+G69)/35*M69</f>
        <v>0</v>
      </c>
      <c r="L69" s="130">
        <f aca="true" t="shared" si="7" ref="L69:L78">(D69/20*N69)+(E69+F69+G69)/35*N69</f>
        <v>0</v>
      </c>
      <c r="M69" s="196">
        <v>0.072718875</v>
      </c>
      <c r="N69" s="218">
        <v>26.29935</v>
      </c>
      <c r="O69" s="48"/>
    </row>
    <row r="70" spans="1:15" ht="14.25">
      <c r="A70" s="25">
        <v>70</v>
      </c>
      <c r="B70" s="26">
        <v>175</v>
      </c>
      <c r="C70" s="27">
        <v>5.230179023999999</v>
      </c>
      <c r="D70" s="36"/>
      <c r="E70" s="37"/>
      <c r="F70" s="38"/>
      <c r="G70" s="34"/>
      <c r="I70" s="129">
        <f aca="true" t="shared" si="8" ref="I70:I78">C70*(D70+E70+F70+G70)</f>
        <v>0</v>
      </c>
      <c r="J70" s="130">
        <f aca="true" t="shared" si="9" ref="J70:J78">(D70/20)+(G70+E70+F70)/35</f>
        <v>0</v>
      </c>
      <c r="K70" s="130">
        <f t="shared" si="6"/>
        <v>0</v>
      </c>
      <c r="L70" s="130">
        <f t="shared" si="7"/>
        <v>0</v>
      </c>
      <c r="M70" s="197">
        <v>0.0737595</v>
      </c>
      <c r="N70" s="218">
        <v>26.680500000000002</v>
      </c>
      <c r="O70" s="48"/>
    </row>
    <row r="71" spans="1:15" ht="14.25">
      <c r="A71" s="25">
        <v>71</v>
      </c>
      <c r="B71" s="26">
        <v>177.5</v>
      </c>
      <c r="C71" s="27">
        <v>5.3778145428</v>
      </c>
      <c r="D71" s="36"/>
      <c r="E71" s="37"/>
      <c r="F71" s="38"/>
      <c r="G71" s="34"/>
      <c r="I71" s="129">
        <f t="shared" si="8"/>
        <v>0</v>
      </c>
      <c r="J71" s="130">
        <f t="shared" si="9"/>
        <v>0</v>
      </c>
      <c r="K71" s="130">
        <f t="shared" si="6"/>
        <v>0</v>
      </c>
      <c r="L71" s="130">
        <f t="shared" si="7"/>
        <v>0</v>
      </c>
      <c r="M71" s="198">
        <v>0.074800125</v>
      </c>
      <c r="N71" s="218">
        <v>27.061649999999997</v>
      </c>
      <c r="O71" s="48"/>
    </row>
    <row r="72" spans="1:15" ht="14.25">
      <c r="A72" s="25">
        <v>72</v>
      </c>
      <c r="B72" s="26">
        <v>180</v>
      </c>
      <c r="C72" s="27">
        <v>5.528008857599999</v>
      </c>
      <c r="D72" s="36"/>
      <c r="E72" s="37"/>
      <c r="F72" s="38"/>
      <c r="G72" s="34"/>
      <c r="I72" s="129">
        <f t="shared" si="8"/>
        <v>0</v>
      </c>
      <c r="J72" s="130">
        <f t="shared" si="9"/>
        <v>0</v>
      </c>
      <c r="K72" s="130">
        <f t="shared" si="6"/>
        <v>0</v>
      </c>
      <c r="L72" s="130">
        <f t="shared" si="7"/>
        <v>0</v>
      </c>
      <c r="M72" s="199">
        <v>0.07584075</v>
      </c>
      <c r="N72" s="218">
        <v>27.442800000000002</v>
      </c>
      <c r="O72" s="48"/>
    </row>
    <row r="73" spans="1:15" ht="14.25">
      <c r="A73" s="25">
        <v>73</v>
      </c>
      <c r="B73" s="26">
        <v>182.5</v>
      </c>
      <c r="C73" s="27">
        <v>5.6807829996</v>
      </c>
      <c r="D73" s="36"/>
      <c r="E73" s="37"/>
      <c r="F73" s="38"/>
      <c r="G73" s="34"/>
      <c r="I73" s="129">
        <f t="shared" si="8"/>
        <v>0</v>
      </c>
      <c r="J73" s="130">
        <f t="shared" si="9"/>
        <v>0</v>
      </c>
      <c r="K73" s="130">
        <f t="shared" si="6"/>
        <v>0</v>
      </c>
      <c r="L73" s="130">
        <f t="shared" si="7"/>
        <v>0</v>
      </c>
      <c r="M73" s="200">
        <v>0.076881375</v>
      </c>
      <c r="N73" s="218">
        <v>27.82395</v>
      </c>
      <c r="O73" s="48"/>
    </row>
    <row r="74" spans="1:15" ht="14.25">
      <c r="A74" s="25">
        <v>74</v>
      </c>
      <c r="B74" s="26">
        <v>185</v>
      </c>
      <c r="C74" s="27">
        <v>5.836157999999999</v>
      </c>
      <c r="D74" s="36"/>
      <c r="E74" s="37"/>
      <c r="F74" s="38"/>
      <c r="G74" s="34"/>
      <c r="I74" s="129">
        <f t="shared" si="8"/>
        <v>0</v>
      </c>
      <c r="J74" s="130">
        <f t="shared" si="9"/>
        <v>0</v>
      </c>
      <c r="K74" s="130">
        <f t="shared" si="6"/>
        <v>0</v>
      </c>
      <c r="L74" s="130">
        <f t="shared" si="7"/>
        <v>0</v>
      </c>
      <c r="M74" s="201">
        <v>0.077922</v>
      </c>
      <c r="N74" s="218">
        <v>28.2051</v>
      </c>
      <c r="O74" s="48"/>
    </row>
    <row r="75" spans="1:15" ht="14.25">
      <c r="A75" s="25">
        <v>75</v>
      </c>
      <c r="B75" s="26">
        <v>187.5</v>
      </c>
      <c r="C75" s="27">
        <v>5.99415489</v>
      </c>
      <c r="D75" s="36"/>
      <c r="E75" s="37"/>
      <c r="F75" s="38"/>
      <c r="G75" s="34"/>
      <c r="I75" s="129">
        <f t="shared" si="8"/>
        <v>0</v>
      </c>
      <c r="J75" s="130">
        <f t="shared" si="9"/>
        <v>0</v>
      </c>
      <c r="K75" s="130">
        <f t="shared" si="6"/>
        <v>0</v>
      </c>
      <c r="L75" s="130">
        <f t="shared" si="7"/>
        <v>0</v>
      </c>
      <c r="M75" s="202">
        <v>0.078962625</v>
      </c>
      <c r="N75" s="218">
        <v>28.58625</v>
      </c>
      <c r="O75" s="48"/>
    </row>
    <row r="76" spans="1:15" ht="14.25">
      <c r="A76" s="25">
        <v>76</v>
      </c>
      <c r="B76" s="26">
        <v>190</v>
      </c>
      <c r="C76" s="27">
        <v>6.154794700799999</v>
      </c>
      <c r="D76" s="36"/>
      <c r="E76" s="37"/>
      <c r="F76" s="38"/>
      <c r="G76" s="34"/>
      <c r="I76" s="129">
        <f t="shared" si="8"/>
        <v>0</v>
      </c>
      <c r="J76" s="130">
        <f t="shared" si="9"/>
        <v>0</v>
      </c>
      <c r="K76" s="130">
        <f t="shared" si="6"/>
        <v>0</v>
      </c>
      <c r="L76" s="130">
        <f t="shared" si="7"/>
        <v>0</v>
      </c>
      <c r="M76" s="203">
        <v>0.08000325</v>
      </c>
      <c r="N76" s="218">
        <v>28.9674</v>
      </c>
      <c r="O76" s="48"/>
    </row>
    <row r="77" spans="1:15" ht="14.25">
      <c r="A77" s="25">
        <v>77</v>
      </c>
      <c r="B77" s="26">
        <v>192.5</v>
      </c>
      <c r="C77" s="27">
        <v>6.318098463599999</v>
      </c>
      <c r="D77" s="36"/>
      <c r="E77" s="37"/>
      <c r="F77" s="38"/>
      <c r="G77" s="34"/>
      <c r="I77" s="129">
        <f t="shared" si="8"/>
        <v>0</v>
      </c>
      <c r="J77" s="130">
        <f t="shared" si="9"/>
        <v>0</v>
      </c>
      <c r="K77" s="130">
        <f t="shared" si="6"/>
        <v>0</v>
      </c>
      <c r="L77" s="130">
        <f t="shared" si="7"/>
        <v>0</v>
      </c>
      <c r="M77" s="204">
        <v>0.081043875</v>
      </c>
      <c r="N77" s="218">
        <v>29.348550000000007</v>
      </c>
      <c r="O77" s="48"/>
    </row>
    <row r="78" spans="1:15" ht="15" thickBot="1">
      <c r="A78" s="25">
        <v>78</v>
      </c>
      <c r="B78" s="26">
        <v>195</v>
      </c>
      <c r="C78" s="27">
        <v>6.484087209599999</v>
      </c>
      <c r="D78" s="49"/>
      <c r="E78" s="50"/>
      <c r="F78" s="51"/>
      <c r="G78" s="35"/>
      <c r="I78" s="208">
        <f t="shared" si="8"/>
        <v>0</v>
      </c>
      <c r="J78" s="209">
        <f t="shared" si="9"/>
        <v>0</v>
      </c>
      <c r="K78" s="209">
        <f t="shared" si="6"/>
        <v>0</v>
      </c>
      <c r="L78" s="209">
        <f t="shared" si="7"/>
        <v>0</v>
      </c>
      <c r="M78" s="205">
        <v>0.0820845</v>
      </c>
      <c r="N78" s="218">
        <v>29.7297</v>
      </c>
      <c r="O78" s="52"/>
    </row>
    <row r="79" spans="3:15" ht="24.75" customHeight="1" thickBot="1">
      <c r="C79" s="3" t="s">
        <v>31</v>
      </c>
      <c r="D79" s="207">
        <f>SUM((D5:D78),(E5:E78),(F5:F78),(G5:G78))</f>
        <v>0</v>
      </c>
      <c r="E79" s="3"/>
      <c r="F79" s="6"/>
      <c r="G79" s="5"/>
      <c r="I79" s="210">
        <f>SUM(I5:I78)</f>
        <v>0</v>
      </c>
      <c r="J79" s="212">
        <f>SUM(J5:J78)</f>
        <v>0</v>
      </c>
      <c r="K79" s="212">
        <f>SUM(K5:K78)</f>
        <v>0</v>
      </c>
      <c r="L79" s="212">
        <f>SUM(L5:L78)</f>
        <v>0</v>
      </c>
      <c r="M79" s="24"/>
      <c r="O79" s="5"/>
    </row>
    <row r="80" spans="3:15" ht="15">
      <c r="C80" s="17"/>
      <c r="D80" s="2"/>
      <c r="E80" s="4"/>
      <c r="F80" s="6"/>
      <c r="G80" s="5"/>
      <c r="I80" s="21"/>
      <c r="O80" s="5"/>
    </row>
    <row r="81" spans="3:15" ht="12.75">
      <c r="C81" s="17"/>
      <c r="F81" s="18"/>
      <c r="G81" s="5"/>
      <c r="I81"/>
      <c r="O81" s="5"/>
    </row>
    <row r="82" spans="3:15" ht="12.75">
      <c r="C82" s="17"/>
      <c r="G82" s="5"/>
      <c r="I82"/>
      <c r="O82" s="5"/>
    </row>
    <row r="83" spans="3:15" ht="12.75">
      <c r="C83" s="17"/>
      <c r="G83" s="5"/>
      <c r="I83"/>
      <c r="O83" s="5"/>
    </row>
    <row r="84" spans="3:15" ht="12.75">
      <c r="C84" s="17"/>
      <c r="G84" s="5"/>
      <c r="I84"/>
      <c r="O84" s="5"/>
    </row>
    <row r="85" spans="3:15" ht="12.75">
      <c r="C85" s="17"/>
      <c r="G85" s="5"/>
      <c r="I85"/>
      <c r="O85" s="5"/>
    </row>
    <row r="86" spans="3:15" ht="12.75">
      <c r="C86" s="17"/>
      <c r="G86" s="5"/>
      <c r="I86"/>
      <c r="O86" s="5"/>
    </row>
    <row r="87" spans="3:15" ht="12.75">
      <c r="C87" s="17"/>
      <c r="G87" s="5"/>
      <c r="I87"/>
      <c r="O87" s="5"/>
    </row>
    <row r="88" spans="3:15" ht="12.75">
      <c r="C88" s="17"/>
      <c r="G88" s="5"/>
      <c r="I88"/>
      <c r="O88" s="5"/>
    </row>
    <row r="89" spans="3:15" ht="12.75">
      <c r="C89" s="17"/>
      <c r="G89" s="5"/>
      <c r="I89"/>
      <c r="O89" s="5"/>
    </row>
    <row r="90" spans="7:15" ht="12.75">
      <c r="G90" s="5"/>
      <c r="I90"/>
      <c r="O90" s="5"/>
    </row>
    <row r="91" spans="7:15" ht="12.75">
      <c r="G91" s="5"/>
      <c r="I91"/>
      <c r="O91" s="5"/>
    </row>
    <row r="92" spans="7:15" ht="12.75">
      <c r="G92" s="5"/>
      <c r="I92"/>
      <c r="O92" s="5"/>
    </row>
    <row r="93" spans="7:15" ht="12.75">
      <c r="G93" s="5"/>
      <c r="I93"/>
      <c r="O93" s="5"/>
    </row>
    <row r="94" spans="7:15" ht="12.75">
      <c r="G94" s="5"/>
      <c r="I94"/>
      <c r="O94" s="5"/>
    </row>
    <row r="95" spans="7:15" ht="12.75">
      <c r="G95" s="5"/>
      <c r="I95"/>
      <c r="O95" s="5"/>
    </row>
    <row r="96" spans="7:15" ht="12.75">
      <c r="G96" s="5"/>
      <c r="I96"/>
      <c r="O96" s="5"/>
    </row>
    <row r="97" spans="7:15" ht="12.75">
      <c r="G97" s="5"/>
      <c r="I97"/>
      <c r="O97" s="5"/>
    </row>
    <row r="98" spans="7:15" ht="12.75">
      <c r="G98" s="5"/>
      <c r="I98"/>
      <c r="O98" s="5"/>
    </row>
    <row r="99" spans="7:15" ht="12.75">
      <c r="G99" s="5"/>
      <c r="I99"/>
      <c r="O99" s="5"/>
    </row>
    <row r="100" spans="7:15" ht="12.75">
      <c r="G100" s="5"/>
      <c r="I100"/>
      <c r="O100" s="5"/>
    </row>
    <row r="101" spans="7:15" ht="12.75">
      <c r="G101" s="5"/>
      <c r="I101"/>
      <c r="O101" s="5"/>
    </row>
    <row r="102" spans="7:15" ht="12.75">
      <c r="G102" s="5"/>
      <c r="I102"/>
      <c r="O102" s="5"/>
    </row>
    <row r="103" spans="7:15" ht="12.75">
      <c r="G103" s="5"/>
      <c r="I103"/>
      <c r="O103" s="5"/>
    </row>
    <row r="104" ht="12.75">
      <c r="N104" s="1"/>
    </row>
    <row r="105" ht="12.75">
      <c r="N105" s="1"/>
    </row>
    <row r="106" ht="12.75">
      <c r="N106" s="1"/>
    </row>
    <row r="107" ht="12.75">
      <c r="N107" s="1"/>
    </row>
    <row r="108" ht="12.75">
      <c r="N108" s="1"/>
    </row>
    <row r="109" ht="12.75">
      <c r="N109" s="1"/>
    </row>
    <row r="110" ht="12.75">
      <c r="N110" s="1"/>
    </row>
    <row r="111" ht="12.75">
      <c r="N111" s="1"/>
    </row>
    <row r="112" ht="12.75">
      <c r="N112" s="1"/>
    </row>
    <row r="113" ht="12.75">
      <c r="N113" s="1"/>
    </row>
    <row r="114" ht="12.75">
      <c r="N114" s="1"/>
    </row>
    <row r="115" ht="12.75">
      <c r="N115" s="1"/>
    </row>
    <row r="116" ht="12.75">
      <c r="N116" s="1"/>
    </row>
    <row r="117" ht="12.75">
      <c r="N117" s="1"/>
    </row>
    <row r="118" ht="12.75">
      <c r="N118" s="1"/>
    </row>
    <row r="119" ht="12.75">
      <c r="N119" s="1"/>
    </row>
    <row r="120" ht="12.75">
      <c r="N120" s="1"/>
    </row>
    <row r="121" ht="12.75">
      <c r="N121" s="1"/>
    </row>
    <row r="122" ht="12.75">
      <c r="N122" s="1"/>
    </row>
    <row r="123" ht="12.75">
      <c r="N123" s="1"/>
    </row>
    <row r="124" ht="12.75">
      <c r="N124" s="1"/>
    </row>
    <row r="125" ht="12.75">
      <c r="N125" s="1"/>
    </row>
    <row r="126" ht="12.75">
      <c r="N126" s="1"/>
    </row>
    <row r="127" ht="12.75">
      <c r="N127" s="1"/>
    </row>
  </sheetData>
  <sheetProtection formatCells="0" formatColumns="0" formatRows="0" insertColumns="0" insertRows="0" insertHyperlinks="0" deleteColumns="0" deleteRows="0"/>
  <protectedRanges>
    <protectedRange sqref="O1:O65536 D1:G65536" name="区域2"/>
    <protectedRange sqref="A2:B2" name="区域1"/>
  </protectedRanges>
  <mergeCells count="4">
    <mergeCell ref="A3:B3"/>
    <mergeCell ref="E3:G3"/>
    <mergeCell ref="O3:O4"/>
    <mergeCell ref="D2:G2"/>
  </mergeCells>
  <printOptions/>
  <pageMargins left="0.15748031496062992" right="0.15748031496062992" top="0.1968503937007874" bottom="0.1968503937007874" header="0.5118110236220472" footer="0.5118110236220472"/>
  <pageSetup orientation="landscape" paperSize="9" r:id="rId1"/>
</worksheet>
</file>

<file path=xl/worksheets/sheet9.xml><?xml version="1.0" encoding="utf-8"?>
<worksheet xmlns="http://schemas.openxmlformats.org/spreadsheetml/2006/main" xmlns:r="http://schemas.openxmlformats.org/officeDocument/2006/relationships">
  <sheetPr codeName="Sheet9"/>
  <dimension ref="A1:F4"/>
  <sheetViews>
    <sheetView showGridLines="0" workbookViewId="0" topLeftCell="A1">
      <selection activeCell="D2" sqref="D2"/>
    </sheetView>
  </sheetViews>
  <sheetFormatPr defaultColWidth="9.140625" defaultRowHeight="12.75"/>
  <cols>
    <col min="1" max="1" width="36.140625" style="0" customWidth="1"/>
    <col min="2" max="3" width="11.8515625" style="0" customWidth="1"/>
    <col min="4" max="4" width="16.8515625" style="0" customWidth="1"/>
    <col min="5" max="5" width="19.7109375" style="0" customWidth="1"/>
    <col min="6" max="6" width="29.57421875" style="0" customWidth="1"/>
  </cols>
  <sheetData>
    <row r="1" spans="1:6" ht="14.25">
      <c r="A1" s="66" t="s">
        <v>1</v>
      </c>
      <c r="B1" s="66" t="s">
        <v>9</v>
      </c>
      <c r="C1" s="66" t="s">
        <v>40</v>
      </c>
      <c r="D1" s="66" t="s">
        <v>5</v>
      </c>
      <c r="E1" s="82" t="s">
        <v>2</v>
      </c>
      <c r="F1" s="226" t="s">
        <v>35</v>
      </c>
    </row>
    <row r="2" spans="1:6" ht="12.75">
      <c r="A2" s="220" t="s">
        <v>39</v>
      </c>
      <c r="B2" s="220" t="s">
        <v>56</v>
      </c>
      <c r="C2" s="221">
        <v>0.015</v>
      </c>
      <c r="D2" s="220"/>
      <c r="E2" s="222">
        <f>C2*D2</f>
        <v>0</v>
      </c>
      <c r="F2" s="223"/>
    </row>
    <row r="3" spans="1:6" ht="12.75">
      <c r="A3" s="220" t="s">
        <v>39</v>
      </c>
      <c r="B3" s="220" t="s">
        <v>57</v>
      </c>
      <c r="C3" s="221">
        <v>0.03</v>
      </c>
      <c r="D3" s="220"/>
      <c r="E3" s="222">
        <f>C3*D3</f>
        <v>0</v>
      </c>
      <c r="F3" s="224"/>
    </row>
    <row r="4" spans="1:6" ht="12.75">
      <c r="A4" s="220" t="s">
        <v>41</v>
      </c>
      <c r="B4" s="220"/>
      <c r="C4" s="220"/>
      <c r="D4" s="220"/>
      <c r="E4" s="222">
        <f>SUM(E2:E3)</f>
        <v>0</v>
      </c>
      <c r="F4" s="225"/>
    </row>
  </sheetData>
  <sheetProtection/>
  <protectedRanges>
    <protectedRange sqref="D1:D65536" name="区域1"/>
  </protectedRange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csp</dc:creator>
  <cp:keywords/>
  <dc:description/>
  <cp:lastModifiedBy>番茄花园</cp:lastModifiedBy>
  <cp:lastPrinted>2009-01-06T07:08:05Z</cp:lastPrinted>
  <dcterms:created xsi:type="dcterms:W3CDTF">2006-01-03T02:42:40Z</dcterms:created>
  <dcterms:modified xsi:type="dcterms:W3CDTF">2010-05-24T03:07:41Z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